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CONTRACTUAL'!$A$1:$J$106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<sst xmlns="http://schemas.openxmlformats.org/spreadsheetml/2006/main" count="602" uniqueCount="106">
  <si>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</si>
  <si>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</si>
  <si>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</si>
  <si>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</si>
  <si>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</si>
  <si>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</si>
  <si>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</si>
  <si>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</si>
  <si>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</si>
  <si>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</si>
  <si>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</si>
  <si>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</si>
  <si>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</si>
  <si>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</si>
  <si>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</si>
  <si>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</si>
  <si>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</si>
  <si>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</si>
  <si>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</si>
  <si>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</si>
  <si>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</si>
  <si>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</si>
  <si>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</si>
  <si>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</si>
  <si>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</si>
  <si>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</si>
  <si>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</si>
  <si>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</si>
  <si>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</si>
  <si>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</si>
  <si>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</si>
  <si>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</si>
  <si>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</si>
  <si>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</si>
  <si>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</si>
  <si>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</si>
  <si>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</si>
  <si>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</si>
  <si>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</si>
  <si>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</si>
  <si>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</si>
  <si>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</si>
  <si>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</si>
  <si>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</si>
  <si>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</si>
  <si>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</si>
  <si>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</si>
  <si>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</si>
  <si>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</si>
  <si>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</si>
  <si>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</si>
  <si>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</si>
  <si>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</si>
  <si>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</si>
  <si>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</si>
  <si>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</si>
  <si>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</si>
  <si>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</si>
  <si>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</si>
  <si>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</si>
  <si>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</si>
  <si>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</si>
  <si>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</si>
  <si>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</si>
  <si>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</si>
  <si>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473/2016</t>
  </si>
  <si>
    <t>473/2017</t>
  </si>
  <si>
    <t>473/2018</t>
  </si>
  <si>
    <t>473/2034</t>
  </si>
  <si>
    <t>TOTAL SPITAL JUDETEAN BAIA MARE</t>
  </si>
  <si>
    <t>DIRECTOR GENERAL</t>
  </si>
  <si>
    <t>SUMELE DECONTATE DIN FACTURILE AFERENTE REŢETELOR ELIBERATE PENTRU PERSONALUL CONTACTUAL DIN SPITALE, PARTEA DE CONTRIBUŢIE ASIGURAT (COPLATĂ) AUGUST 2021</t>
  </si>
  <si>
    <t>20092/06.07.2021</t>
  </si>
  <si>
    <t>25.06.2021</t>
  </si>
  <si>
    <t>28.06.2021</t>
  </si>
  <si>
    <t>29.06.2021</t>
  </si>
  <si>
    <t>30.06.2021</t>
  </si>
  <si>
    <t>5520/05.08.2021</t>
  </si>
  <si>
    <t>24.07.2021</t>
  </si>
  <si>
    <t>08.07.2021</t>
  </si>
  <si>
    <t>23238/05.08.2021</t>
  </si>
  <si>
    <t>18.06.2021</t>
  </si>
  <si>
    <t>24.06.2021</t>
  </si>
  <si>
    <t>01.07.2021</t>
  </si>
  <si>
    <t>02.07.2021</t>
  </si>
  <si>
    <t>05.07.2021</t>
  </si>
  <si>
    <t>06.07.2021</t>
  </si>
  <si>
    <t>07.07.2021</t>
  </si>
  <si>
    <t>09.07.2021</t>
  </si>
  <si>
    <t>11.07.2021</t>
  </si>
  <si>
    <t>12.07.2021</t>
  </si>
  <si>
    <t>14.07.2021</t>
  </si>
  <si>
    <t>15.07.2021</t>
  </si>
  <si>
    <t>19.07.2021</t>
  </si>
  <si>
    <t>16.07.2021</t>
  </si>
  <si>
    <t>17.07.2021</t>
  </si>
  <si>
    <t>18.07.2021</t>
  </si>
  <si>
    <t>20.07.2021</t>
  </si>
  <si>
    <t>21.07.2021</t>
  </si>
  <si>
    <t>23.07.2021</t>
  </si>
  <si>
    <t>27.07.2021</t>
  </si>
  <si>
    <t>22.07.2021</t>
  </si>
  <si>
    <t>26.07.2021</t>
  </si>
  <si>
    <t>28.07.2021</t>
  </si>
  <si>
    <t>29.07.2021</t>
  </si>
  <si>
    <t>30.07.2021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</si>
</sst>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4" fillId="34" borderId="38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9" xfId="60" applyFont="1" applyBorder="1" applyAlignment="1" applyProtection="1">
      <alignment horizontal="center" shrinkToFit="1"/>
      <protection/>
    </xf>
    <xf numFmtId="0" fontId="16" fillId="0" borderId="40" xfId="60" applyFont="1" applyBorder="1" applyAlignment="1" applyProtection="1">
      <alignment shrinkToFit="1"/>
      <protection/>
    </xf>
    <xf numFmtId="176" fontId="16" fillId="0" borderId="40" xfId="60" applyNumberFormat="1" applyFont="1" applyBorder="1" applyAlignment="1" applyProtection="1">
      <alignment shrinkToFit="1"/>
      <protection/>
    </xf>
    <xf numFmtId="1" fontId="16" fillId="0" borderId="40" xfId="60" applyNumberFormat="1" applyFont="1" applyBorder="1" applyAlignment="1" applyProtection="1">
      <alignment horizontal="right" shrinkToFit="1"/>
      <protection/>
    </xf>
    <xf numFmtId="14" fontId="16" fillId="0" borderId="40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0" borderId="38" xfId="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3" xfId="60" applyFont="1" applyBorder="1" applyAlignment="1" applyProtection="1">
      <alignment horizontal="center" vertical="center" shrinkToFit="1"/>
      <protection/>
    </xf>
    <xf numFmtId="0" fontId="14" fillId="0" borderId="44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7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0" fontId="62" fillId="0" borderId="49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3" fontId="1" fillId="0" borderId="50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1" fillId="0" borderId="51" xfId="60" applyFont="1" applyBorder="1" applyAlignment="1" applyProtection="1">
      <alignment horizontal="center" vertical="center"/>
      <protection/>
    </xf>
    <xf numFmtId="0" fontId="1" fillId="0" borderId="38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49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2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3" xfId="60" applyNumberFormat="1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PageLayoutView="0" workbookViewId="0" topLeftCell="A76">
      <selection activeCell="L101" sqref="L101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4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6" t="s">
        <v>38</v>
      </c>
      <c r="B1" s="25"/>
      <c r="C1" s="25"/>
      <c r="E1" s="22"/>
      <c r="F1" s="23"/>
      <c r="G1" s="23"/>
      <c r="H1" s="23"/>
      <c r="I1" s="194"/>
      <c r="J1" s="23"/>
      <c r="L1" s="24"/>
      <c r="N1" s="74" t="s">
        <v>38</v>
      </c>
      <c r="O1" s="13"/>
      <c r="P1" s="13"/>
      <c r="Q1" s="13"/>
      <c r="R1" s="13"/>
      <c r="S1" s="13"/>
      <c r="T1" s="75"/>
      <c r="U1" s="76"/>
      <c r="V1" s="16"/>
      <c r="W1" s="16"/>
      <c r="X1" s="13"/>
      <c r="Y1" s="13"/>
      <c r="Z1" s="13"/>
    </row>
    <row r="2" spans="1:26" ht="12.75" customHeight="1">
      <c r="A2" s="224" t="s">
        <v>59</v>
      </c>
      <c r="B2" s="224"/>
      <c r="C2" s="224"/>
      <c r="D2" s="224"/>
      <c r="E2" s="224"/>
      <c r="F2" s="224"/>
      <c r="G2" s="224"/>
      <c r="H2" s="224"/>
      <c r="I2" s="224"/>
      <c r="J2" s="224"/>
      <c r="N2" s="73" t="s">
        <v>59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>
      <c r="A3" s="224"/>
      <c r="B3" s="224"/>
      <c r="C3" s="224"/>
      <c r="D3" s="224"/>
      <c r="E3" s="224"/>
      <c r="F3" s="224"/>
      <c r="G3" s="224"/>
      <c r="H3" s="224"/>
      <c r="I3" s="224"/>
      <c r="J3" s="224"/>
      <c r="N3" s="225" t="s">
        <v>39</v>
      </c>
      <c r="O3" s="225"/>
      <c r="P3" s="225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5:26" s="28" customFormat="1" ht="11.25">
      <c r="E4" s="29"/>
      <c r="F4" s="30"/>
      <c r="G4" s="30"/>
      <c r="H4" s="30"/>
      <c r="I4" s="195"/>
      <c r="J4" s="30"/>
      <c r="L4" s="31"/>
      <c r="N4" s="226" t="s">
        <v>16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</row>
    <row r="5" spans="1:26" s="28" customFormat="1" ht="12.75" customHeight="1">
      <c r="A5" s="227" t="s">
        <v>71</v>
      </c>
      <c r="B5" s="227"/>
      <c r="C5" s="227"/>
      <c r="D5" s="227"/>
      <c r="E5" s="227"/>
      <c r="F5" s="227"/>
      <c r="G5" s="227"/>
      <c r="H5" s="227"/>
      <c r="I5" s="227"/>
      <c r="J5" s="227"/>
      <c r="L5" s="31"/>
      <c r="N5" s="78" t="s">
        <v>41</v>
      </c>
      <c r="O5" s="1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33" customFormat="1" ht="12.7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4"/>
      <c r="L6" s="32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5:26" s="28" customFormat="1" ht="12.75" customHeight="1" thickBot="1">
      <c r="E7" s="29"/>
      <c r="F7" s="30"/>
      <c r="G7" s="30"/>
      <c r="H7" s="30"/>
      <c r="I7" s="195"/>
      <c r="J7" s="30"/>
      <c r="L7" s="31"/>
      <c r="N7" s="13"/>
      <c r="O7" s="13"/>
      <c r="P7" s="13"/>
      <c r="Q7" s="13"/>
      <c r="R7" s="13"/>
      <c r="S7" s="13"/>
      <c r="T7" s="75"/>
      <c r="U7" s="76"/>
      <c r="V7" s="16"/>
      <c r="W7" s="16"/>
      <c r="X7" s="13"/>
      <c r="Y7" s="13"/>
      <c r="Z7" s="80" t="s">
        <v>0</v>
      </c>
    </row>
    <row r="8" spans="1:26" ht="13.5" customHeight="1">
      <c r="A8" s="228" t="s">
        <v>23</v>
      </c>
      <c r="B8" s="230" t="s">
        <v>35</v>
      </c>
      <c r="C8" s="232" t="s">
        <v>49</v>
      </c>
      <c r="D8" s="234" t="s">
        <v>5</v>
      </c>
      <c r="E8" s="235"/>
      <c r="F8" s="236"/>
      <c r="G8" s="220" t="s">
        <v>58</v>
      </c>
      <c r="H8" s="220" t="s">
        <v>62</v>
      </c>
      <c r="I8" s="244" t="s">
        <v>63</v>
      </c>
      <c r="J8" s="246" t="s">
        <v>64</v>
      </c>
      <c r="L8" s="248" t="s">
        <v>31</v>
      </c>
      <c r="N8" s="249" t="s">
        <v>32</v>
      </c>
      <c r="O8" s="222" t="s">
        <v>1</v>
      </c>
      <c r="P8" s="222" t="s">
        <v>2</v>
      </c>
      <c r="Q8" s="222" t="s">
        <v>3</v>
      </c>
      <c r="R8" s="237" t="s">
        <v>4</v>
      </c>
      <c r="S8" s="239" t="s">
        <v>33</v>
      </c>
      <c r="T8" s="241" t="s">
        <v>5</v>
      </c>
      <c r="U8" s="241"/>
      <c r="V8" s="241"/>
      <c r="W8" s="242" t="s">
        <v>26</v>
      </c>
      <c r="X8" s="239" t="s">
        <v>25</v>
      </c>
      <c r="Y8" s="252" t="s">
        <v>6</v>
      </c>
      <c r="Z8" s="254" t="s">
        <v>20</v>
      </c>
    </row>
    <row r="9" spans="1:26" s="3" customFormat="1" ht="69" customHeight="1" thickBot="1">
      <c r="A9" s="229"/>
      <c r="B9" s="231"/>
      <c r="C9" s="233"/>
      <c r="D9" s="192" t="s">
        <v>22</v>
      </c>
      <c r="E9" s="193" t="s">
        <v>13</v>
      </c>
      <c r="F9" s="192" t="s">
        <v>30</v>
      </c>
      <c r="G9" s="221"/>
      <c r="H9" s="221"/>
      <c r="I9" s="245"/>
      <c r="J9" s="247"/>
      <c r="L9" s="248"/>
      <c r="N9" s="250"/>
      <c r="O9" s="223"/>
      <c r="P9" s="223"/>
      <c r="Q9" s="223"/>
      <c r="R9" s="238"/>
      <c r="S9" s="240"/>
      <c r="T9" s="81" t="s">
        <v>22</v>
      </c>
      <c r="U9" s="82" t="s">
        <v>24</v>
      </c>
      <c r="V9" s="83" t="s">
        <v>30</v>
      </c>
      <c r="W9" s="243"/>
      <c r="X9" s="240"/>
      <c r="Y9" s="253"/>
      <c r="Z9" s="255"/>
    </row>
    <row r="10" spans="1:26" s="35" customFormat="1" ht="12.75">
      <c r="A10" s="184">
        <f aca="true" t="shared" si="0" ref="A10:A25">N10</f>
        <v>1</v>
      </c>
      <c r="B10" s="185" t="str">
        <f aca="true" t="shared" si="1" ref="B10:B25">O10</f>
        <v>SPITAL JUDETEAN BAIA MARE</v>
      </c>
      <c r="C10" s="186" t="s">
        <v>72</v>
      </c>
      <c r="D10" s="186">
        <v>2083</v>
      </c>
      <c r="E10" s="187" t="s">
        <v>73</v>
      </c>
      <c r="F10" s="188">
        <v>47.63</v>
      </c>
      <c r="G10" s="189"/>
      <c r="H10" s="190">
        <v>0.29</v>
      </c>
      <c r="I10" s="62">
        <f>F10-G10-H10-J10</f>
        <v>47.34</v>
      </c>
      <c r="J10" s="191"/>
      <c r="L10" s="63">
        <f aca="true" t="shared" si="2" ref="L10:L25">F10</f>
        <v>47.63</v>
      </c>
      <c r="N10" s="170">
        <v>1</v>
      </c>
      <c r="O10" s="84" t="s">
        <v>36</v>
      </c>
      <c r="P10" s="172" t="s">
        <v>37</v>
      </c>
      <c r="Q10" s="85" t="s">
        <v>37</v>
      </c>
      <c r="R10" s="86" t="s">
        <v>48</v>
      </c>
      <c r="S10" s="87" t="s">
        <v>53</v>
      </c>
      <c r="T10" s="88">
        <f aca="true" t="shared" si="3" ref="T10:T25">D10</f>
        <v>2083</v>
      </c>
      <c r="U10" s="89" t="str">
        <f aca="true" t="shared" si="4" ref="U10:U25">IF(E10=0,"0",E10)</f>
        <v>25.06.2021</v>
      </c>
      <c r="V10" s="90">
        <f aca="true" t="shared" si="5" ref="V10:V25">F10</f>
        <v>47.63</v>
      </c>
      <c r="W10" s="91">
        <f aca="true" t="shared" si="6" ref="W10:W25">V10-X10</f>
        <v>0.28999999999999915</v>
      </c>
      <c r="X10" s="92">
        <f aca="true" t="shared" si="7" ref="X10:X25">I10</f>
        <v>47.34</v>
      </c>
      <c r="Y10" s="91">
        <f aca="true" t="shared" si="8" ref="Y10:Y25">G10+H10</f>
        <v>0.29</v>
      </c>
      <c r="Z10" s="93">
        <f aca="true" t="shared" si="9" ref="Z10:Z25">W10-Y10</f>
        <v>-8.326672684688674E-16</v>
      </c>
    </row>
    <row r="11" spans="1:26" s="35" customFormat="1" ht="12.75">
      <c r="A11" s="145">
        <f t="shared" si="0"/>
        <v>2</v>
      </c>
      <c r="B11" s="61" t="str">
        <f t="shared" si="1"/>
        <v>SPITAL JUDETEAN BAIA MARE</v>
      </c>
      <c r="C11" s="70"/>
      <c r="D11" s="70">
        <v>218</v>
      </c>
      <c r="E11" s="71" t="s">
        <v>73</v>
      </c>
      <c r="F11" s="72">
        <v>110.1</v>
      </c>
      <c r="G11" s="60"/>
      <c r="H11" s="190"/>
      <c r="I11" s="62">
        <f aca="true" t="shared" si="10" ref="I11:I74">F11-G11-H11-J11</f>
        <v>110.1</v>
      </c>
      <c r="J11" s="191"/>
      <c r="L11" s="63">
        <f t="shared" si="2"/>
        <v>110.1</v>
      </c>
      <c r="N11" s="171">
        <f>N10+1</f>
        <v>2</v>
      </c>
      <c r="O11" s="94" t="s">
        <v>36</v>
      </c>
      <c r="P11" s="173" t="s">
        <v>37</v>
      </c>
      <c r="Q11" s="95" t="s">
        <v>37</v>
      </c>
      <c r="R11" s="96" t="s">
        <v>48</v>
      </c>
      <c r="S11" s="97" t="s">
        <v>53</v>
      </c>
      <c r="T11" s="98">
        <f t="shared" si="3"/>
        <v>218</v>
      </c>
      <c r="U11" s="99" t="str">
        <f t="shared" si="4"/>
        <v>25.06.2021</v>
      </c>
      <c r="V11" s="100">
        <f t="shared" si="5"/>
        <v>110.1</v>
      </c>
      <c r="W11" s="101">
        <f t="shared" si="6"/>
        <v>0</v>
      </c>
      <c r="X11" s="102">
        <f t="shared" si="7"/>
        <v>110.1</v>
      </c>
      <c r="Y11" s="101">
        <f t="shared" si="8"/>
        <v>0</v>
      </c>
      <c r="Z11" s="103">
        <f t="shared" si="9"/>
        <v>0</v>
      </c>
    </row>
    <row r="12" spans="1:26" s="35" customFormat="1" ht="12.75">
      <c r="A12" s="145">
        <f t="shared" si="0"/>
        <v>3</v>
      </c>
      <c r="B12" s="61" t="str">
        <f t="shared" si="1"/>
        <v>SPITAL JUDETEAN BAIA MARE</v>
      </c>
      <c r="C12" s="70"/>
      <c r="D12" s="70">
        <v>258</v>
      </c>
      <c r="E12" s="71" t="s">
        <v>73</v>
      </c>
      <c r="F12" s="72">
        <v>97.96</v>
      </c>
      <c r="G12" s="60"/>
      <c r="H12" s="190"/>
      <c r="I12" s="62">
        <f t="shared" si="10"/>
        <v>97.96</v>
      </c>
      <c r="J12" s="62"/>
      <c r="L12" s="63">
        <f t="shared" si="2"/>
        <v>97.96</v>
      </c>
      <c r="N12" s="171">
        <f aca="true" t="shared" si="11" ref="N12:N75">N11+1</f>
        <v>3</v>
      </c>
      <c r="O12" s="94" t="s">
        <v>36</v>
      </c>
      <c r="P12" s="173" t="s">
        <v>37</v>
      </c>
      <c r="Q12" s="95" t="s">
        <v>37</v>
      </c>
      <c r="R12" s="96" t="s">
        <v>48</v>
      </c>
      <c r="S12" s="97" t="s">
        <v>53</v>
      </c>
      <c r="T12" s="98">
        <f t="shared" si="3"/>
        <v>258</v>
      </c>
      <c r="U12" s="99" t="str">
        <f t="shared" si="4"/>
        <v>25.06.2021</v>
      </c>
      <c r="V12" s="100">
        <f t="shared" si="5"/>
        <v>97.96</v>
      </c>
      <c r="W12" s="101">
        <f t="shared" si="6"/>
        <v>0</v>
      </c>
      <c r="X12" s="102">
        <f t="shared" si="7"/>
        <v>97.96</v>
      </c>
      <c r="Y12" s="101">
        <f t="shared" si="8"/>
        <v>0</v>
      </c>
      <c r="Z12" s="103">
        <f t="shared" si="9"/>
        <v>0</v>
      </c>
    </row>
    <row r="13" spans="1:26" s="35" customFormat="1" ht="12.75">
      <c r="A13" s="145">
        <f t="shared" si="0"/>
        <v>4</v>
      </c>
      <c r="B13" s="61" t="str">
        <f t="shared" si="1"/>
        <v>SPITAL JUDETEAN BAIA MARE</v>
      </c>
      <c r="C13" s="70"/>
      <c r="D13" s="70">
        <v>2627</v>
      </c>
      <c r="E13" s="71" t="s">
        <v>73</v>
      </c>
      <c r="F13" s="72">
        <v>60.59</v>
      </c>
      <c r="G13" s="60"/>
      <c r="H13" s="190"/>
      <c r="I13" s="62">
        <f t="shared" si="10"/>
        <v>60.59</v>
      </c>
      <c r="J13" s="62"/>
      <c r="L13" s="63">
        <f t="shared" si="2"/>
        <v>60.59</v>
      </c>
      <c r="N13" s="171">
        <f t="shared" si="11"/>
        <v>4</v>
      </c>
      <c r="O13" s="94" t="s">
        <v>36</v>
      </c>
      <c r="P13" s="173" t="s">
        <v>37</v>
      </c>
      <c r="Q13" s="95" t="s">
        <v>37</v>
      </c>
      <c r="R13" s="96" t="s">
        <v>48</v>
      </c>
      <c r="S13" s="97" t="s">
        <v>53</v>
      </c>
      <c r="T13" s="98">
        <f t="shared" si="3"/>
        <v>2627</v>
      </c>
      <c r="U13" s="99" t="str">
        <f t="shared" si="4"/>
        <v>25.06.2021</v>
      </c>
      <c r="V13" s="100">
        <f t="shared" si="5"/>
        <v>60.59</v>
      </c>
      <c r="W13" s="101">
        <f t="shared" si="6"/>
        <v>0</v>
      </c>
      <c r="X13" s="102">
        <f t="shared" si="7"/>
        <v>60.59</v>
      </c>
      <c r="Y13" s="101">
        <f t="shared" si="8"/>
        <v>0</v>
      </c>
      <c r="Z13" s="103">
        <f t="shared" si="9"/>
        <v>0</v>
      </c>
    </row>
    <row r="14" spans="1:26" s="35" customFormat="1" ht="12.75">
      <c r="A14" s="145">
        <f t="shared" si="0"/>
        <v>5</v>
      </c>
      <c r="B14" s="61" t="str">
        <f t="shared" si="1"/>
        <v>SPITAL JUDETEAN BAIA MARE</v>
      </c>
      <c r="C14" s="70"/>
      <c r="D14" s="70">
        <v>47</v>
      </c>
      <c r="E14" s="71" t="s">
        <v>73</v>
      </c>
      <c r="F14" s="72">
        <v>134.38</v>
      </c>
      <c r="G14" s="60"/>
      <c r="H14" s="190"/>
      <c r="I14" s="62">
        <f t="shared" si="10"/>
        <v>134.38</v>
      </c>
      <c r="J14" s="62"/>
      <c r="L14" s="63">
        <f t="shared" si="2"/>
        <v>134.38</v>
      </c>
      <c r="N14" s="171">
        <f t="shared" si="11"/>
        <v>5</v>
      </c>
      <c r="O14" s="94" t="s">
        <v>36</v>
      </c>
      <c r="P14" s="173" t="s">
        <v>37</v>
      </c>
      <c r="Q14" s="95" t="s">
        <v>37</v>
      </c>
      <c r="R14" s="96" t="s">
        <v>48</v>
      </c>
      <c r="S14" s="97" t="s">
        <v>53</v>
      </c>
      <c r="T14" s="98">
        <f t="shared" si="3"/>
        <v>47</v>
      </c>
      <c r="U14" s="99" t="str">
        <f t="shared" si="4"/>
        <v>25.06.2021</v>
      </c>
      <c r="V14" s="100">
        <f t="shared" si="5"/>
        <v>134.38</v>
      </c>
      <c r="W14" s="101">
        <f t="shared" si="6"/>
        <v>0</v>
      </c>
      <c r="X14" s="102">
        <f t="shared" si="7"/>
        <v>134.38</v>
      </c>
      <c r="Y14" s="101">
        <f t="shared" si="8"/>
        <v>0</v>
      </c>
      <c r="Z14" s="103">
        <f t="shared" si="9"/>
        <v>0</v>
      </c>
    </row>
    <row r="15" spans="1:26" s="35" customFormat="1" ht="12.75">
      <c r="A15" s="145">
        <f t="shared" si="0"/>
        <v>6</v>
      </c>
      <c r="B15" s="61" t="str">
        <f t="shared" si="1"/>
        <v>SPITAL JUDETEAN BAIA MARE</v>
      </c>
      <c r="C15" s="70"/>
      <c r="D15" s="70">
        <v>261</v>
      </c>
      <c r="E15" s="71" t="s">
        <v>74</v>
      </c>
      <c r="F15" s="72">
        <v>380.1</v>
      </c>
      <c r="G15" s="60"/>
      <c r="H15" s="190"/>
      <c r="I15" s="62">
        <f t="shared" si="10"/>
        <v>380.1</v>
      </c>
      <c r="J15" s="62"/>
      <c r="L15" s="63">
        <f t="shared" si="2"/>
        <v>380.1</v>
      </c>
      <c r="N15" s="171">
        <f t="shared" si="11"/>
        <v>6</v>
      </c>
      <c r="O15" s="94" t="s">
        <v>36</v>
      </c>
      <c r="P15" s="173" t="s">
        <v>37</v>
      </c>
      <c r="Q15" s="95" t="s">
        <v>37</v>
      </c>
      <c r="R15" s="96" t="s">
        <v>48</v>
      </c>
      <c r="S15" s="97" t="s">
        <v>53</v>
      </c>
      <c r="T15" s="98">
        <f t="shared" si="3"/>
        <v>261</v>
      </c>
      <c r="U15" s="99" t="str">
        <f t="shared" si="4"/>
        <v>28.06.2021</v>
      </c>
      <c r="V15" s="100">
        <f t="shared" si="5"/>
        <v>380.1</v>
      </c>
      <c r="W15" s="101">
        <f t="shared" si="6"/>
        <v>0</v>
      </c>
      <c r="X15" s="102">
        <f t="shared" si="7"/>
        <v>380.1</v>
      </c>
      <c r="Y15" s="101">
        <f t="shared" si="8"/>
        <v>0</v>
      </c>
      <c r="Z15" s="103">
        <f t="shared" si="9"/>
        <v>0</v>
      </c>
    </row>
    <row r="16" spans="1:26" s="35" customFormat="1" ht="12.75">
      <c r="A16" s="145">
        <f t="shared" si="0"/>
        <v>7</v>
      </c>
      <c r="B16" s="61" t="str">
        <f t="shared" si="1"/>
        <v>SPITAL JUDETEAN BAIA MARE</v>
      </c>
      <c r="C16" s="70"/>
      <c r="D16" s="64">
        <v>2629</v>
      </c>
      <c r="E16" s="71" t="s">
        <v>75</v>
      </c>
      <c r="F16" s="65">
        <v>76.97</v>
      </c>
      <c r="G16" s="60"/>
      <c r="H16" s="190"/>
      <c r="I16" s="62">
        <f t="shared" si="10"/>
        <v>76.97</v>
      </c>
      <c r="J16" s="62"/>
      <c r="L16" s="63">
        <f t="shared" si="2"/>
        <v>76.97</v>
      </c>
      <c r="N16" s="171">
        <f t="shared" si="11"/>
        <v>7</v>
      </c>
      <c r="O16" s="94" t="s">
        <v>36</v>
      </c>
      <c r="P16" s="173" t="s">
        <v>37</v>
      </c>
      <c r="Q16" s="95" t="s">
        <v>37</v>
      </c>
      <c r="R16" s="96" t="s">
        <v>48</v>
      </c>
      <c r="S16" s="97" t="s">
        <v>53</v>
      </c>
      <c r="T16" s="98">
        <f t="shared" si="3"/>
        <v>2629</v>
      </c>
      <c r="U16" s="99" t="str">
        <f t="shared" si="4"/>
        <v>29.06.2021</v>
      </c>
      <c r="V16" s="100">
        <f t="shared" si="5"/>
        <v>76.97</v>
      </c>
      <c r="W16" s="101">
        <f t="shared" si="6"/>
        <v>0</v>
      </c>
      <c r="X16" s="102">
        <f t="shared" si="7"/>
        <v>76.97</v>
      </c>
      <c r="Y16" s="101">
        <f t="shared" si="8"/>
        <v>0</v>
      </c>
      <c r="Z16" s="103">
        <f t="shared" si="9"/>
        <v>0</v>
      </c>
    </row>
    <row r="17" spans="1:26" s="35" customFormat="1" ht="12.75">
      <c r="A17" s="145">
        <f t="shared" si="0"/>
        <v>8</v>
      </c>
      <c r="B17" s="61" t="str">
        <f t="shared" si="1"/>
        <v>SPITAL JUDETEAN BAIA MARE</v>
      </c>
      <c r="C17" s="70"/>
      <c r="D17" s="70">
        <v>701501067</v>
      </c>
      <c r="E17" s="71" t="s">
        <v>74</v>
      </c>
      <c r="F17" s="72">
        <v>134.54</v>
      </c>
      <c r="G17" s="60"/>
      <c r="H17" s="190"/>
      <c r="I17" s="62">
        <f t="shared" si="10"/>
        <v>134.54</v>
      </c>
      <c r="J17" s="62"/>
      <c r="L17" s="63">
        <f t="shared" si="2"/>
        <v>134.54</v>
      </c>
      <c r="N17" s="171">
        <f t="shared" si="11"/>
        <v>8</v>
      </c>
      <c r="O17" s="94" t="s">
        <v>36</v>
      </c>
      <c r="P17" s="173" t="s">
        <v>37</v>
      </c>
      <c r="Q17" s="95" t="s">
        <v>37</v>
      </c>
      <c r="R17" s="96" t="s">
        <v>48</v>
      </c>
      <c r="S17" s="97" t="s">
        <v>53</v>
      </c>
      <c r="T17" s="98">
        <f t="shared" si="3"/>
        <v>701501067</v>
      </c>
      <c r="U17" s="99" t="str">
        <f t="shared" si="4"/>
        <v>28.06.2021</v>
      </c>
      <c r="V17" s="100">
        <f t="shared" si="5"/>
        <v>134.54</v>
      </c>
      <c r="W17" s="101">
        <f t="shared" si="6"/>
        <v>0</v>
      </c>
      <c r="X17" s="102">
        <f t="shared" si="7"/>
        <v>134.54</v>
      </c>
      <c r="Y17" s="101">
        <f t="shared" si="8"/>
        <v>0</v>
      </c>
      <c r="Z17" s="103">
        <f t="shared" si="9"/>
        <v>0</v>
      </c>
    </row>
    <row r="18" spans="1:26" s="35" customFormat="1" ht="12.75">
      <c r="A18" s="145">
        <f t="shared" si="0"/>
        <v>9</v>
      </c>
      <c r="B18" s="61" t="str">
        <f t="shared" si="1"/>
        <v>SPITAL JUDETEAN BAIA MARE</v>
      </c>
      <c r="C18" s="70"/>
      <c r="D18" s="64">
        <v>257</v>
      </c>
      <c r="E18" s="71" t="s">
        <v>75</v>
      </c>
      <c r="F18" s="72">
        <v>305.21</v>
      </c>
      <c r="G18" s="60"/>
      <c r="H18" s="190"/>
      <c r="I18" s="62">
        <f t="shared" si="10"/>
        <v>305.21</v>
      </c>
      <c r="J18" s="62"/>
      <c r="L18" s="63">
        <f t="shared" si="2"/>
        <v>305.21</v>
      </c>
      <c r="N18" s="171">
        <f t="shared" si="11"/>
        <v>9</v>
      </c>
      <c r="O18" s="94" t="s">
        <v>36</v>
      </c>
      <c r="P18" s="173" t="s">
        <v>37</v>
      </c>
      <c r="Q18" s="95" t="s">
        <v>37</v>
      </c>
      <c r="R18" s="96" t="s">
        <v>48</v>
      </c>
      <c r="S18" s="97" t="s">
        <v>53</v>
      </c>
      <c r="T18" s="98">
        <f t="shared" si="3"/>
        <v>257</v>
      </c>
      <c r="U18" s="99" t="str">
        <f t="shared" si="4"/>
        <v>29.06.2021</v>
      </c>
      <c r="V18" s="100">
        <f t="shared" si="5"/>
        <v>305.21</v>
      </c>
      <c r="W18" s="101">
        <f t="shared" si="6"/>
        <v>0</v>
      </c>
      <c r="X18" s="102">
        <f t="shared" si="7"/>
        <v>305.21</v>
      </c>
      <c r="Y18" s="101">
        <f t="shared" si="8"/>
        <v>0</v>
      </c>
      <c r="Z18" s="103">
        <f t="shared" si="9"/>
        <v>0</v>
      </c>
    </row>
    <row r="19" spans="1:26" s="35" customFormat="1" ht="12.75">
      <c r="A19" s="145">
        <f t="shared" si="0"/>
        <v>10</v>
      </c>
      <c r="B19" s="61" t="str">
        <f t="shared" si="1"/>
        <v>SPITAL JUDETEAN BAIA MARE</v>
      </c>
      <c r="C19" s="70"/>
      <c r="D19" s="64">
        <v>256</v>
      </c>
      <c r="E19" s="71" t="s">
        <v>75</v>
      </c>
      <c r="F19" s="72">
        <v>367.29</v>
      </c>
      <c r="G19" s="60"/>
      <c r="H19" s="190"/>
      <c r="I19" s="62">
        <f t="shared" si="10"/>
        <v>367.29</v>
      </c>
      <c r="J19" s="62"/>
      <c r="L19" s="63">
        <f t="shared" si="2"/>
        <v>367.29</v>
      </c>
      <c r="N19" s="171">
        <f t="shared" si="11"/>
        <v>10</v>
      </c>
      <c r="O19" s="94" t="s">
        <v>36</v>
      </c>
      <c r="P19" s="173" t="s">
        <v>37</v>
      </c>
      <c r="Q19" s="95" t="s">
        <v>37</v>
      </c>
      <c r="R19" s="96" t="s">
        <v>48</v>
      </c>
      <c r="S19" s="97" t="s">
        <v>53</v>
      </c>
      <c r="T19" s="98">
        <f t="shared" si="3"/>
        <v>256</v>
      </c>
      <c r="U19" s="99" t="str">
        <f t="shared" si="4"/>
        <v>29.06.2021</v>
      </c>
      <c r="V19" s="100">
        <f t="shared" si="5"/>
        <v>367.29</v>
      </c>
      <c r="W19" s="101">
        <f t="shared" si="6"/>
        <v>0</v>
      </c>
      <c r="X19" s="102">
        <f t="shared" si="7"/>
        <v>367.29</v>
      </c>
      <c r="Y19" s="101">
        <f t="shared" si="8"/>
        <v>0</v>
      </c>
      <c r="Z19" s="103">
        <f t="shared" si="9"/>
        <v>0</v>
      </c>
    </row>
    <row r="20" spans="1:26" s="35" customFormat="1" ht="12.75">
      <c r="A20" s="145">
        <f t="shared" si="0"/>
        <v>11</v>
      </c>
      <c r="B20" s="61" t="str">
        <f t="shared" si="1"/>
        <v>SPITAL JUDETEAN BAIA MARE</v>
      </c>
      <c r="C20" s="70"/>
      <c r="D20" s="70">
        <v>263</v>
      </c>
      <c r="E20" s="71" t="s">
        <v>76</v>
      </c>
      <c r="F20" s="65">
        <v>160.75</v>
      </c>
      <c r="G20" s="60"/>
      <c r="H20" s="190"/>
      <c r="I20" s="62">
        <f t="shared" si="10"/>
        <v>160.75</v>
      </c>
      <c r="J20" s="62"/>
      <c r="L20" s="63">
        <f t="shared" si="2"/>
        <v>160.75</v>
      </c>
      <c r="N20" s="171">
        <f t="shared" si="11"/>
        <v>11</v>
      </c>
      <c r="O20" s="94" t="s">
        <v>36</v>
      </c>
      <c r="P20" s="173" t="s">
        <v>37</v>
      </c>
      <c r="Q20" s="95" t="s">
        <v>37</v>
      </c>
      <c r="R20" s="96" t="s">
        <v>48</v>
      </c>
      <c r="S20" s="97" t="s">
        <v>53</v>
      </c>
      <c r="T20" s="98">
        <f t="shared" si="3"/>
        <v>263</v>
      </c>
      <c r="U20" s="99" t="str">
        <f t="shared" si="4"/>
        <v>30.06.2021</v>
      </c>
      <c r="V20" s="100">
        <f t="shared" si="5"/>
        <v>160.75</v>
      </c>
      <c r="W20" s="101">
        <f t="shared" si="6"/>
        <v>0</v>
      </c>
      <c r="X20" s="102">
        <f t="shared" si="7"/>
        <v>160.75</v>
      </c>
      <c r="Y20" s="101">
        <f t="shared" si="8"/>
        <v>0</v>
      </c>
      <c r="Z20" s="103">
        <f t="shared" si="9"/>
        <v>0</v>
      </c>
    </row>
    <row r="21" spans="1:26" s="35" customFormat="1" ht="12.75">
      <c r="A21" s="145">
        <f t="shared" si="0"/>
        <v>12</v>
      </c>
      <c r="B21" s="61" t="str">
        <f t="shared" si="1"/>
        <v>SPITAL JUDETEAN BAIA MARE</v>
      </c>
      <c r="C21" s="70" t="s">
        <v>80</v>
      </c>
      <c r="D21" s="70">
        <v>1209</v>
      </c>
      <c r="E21" s="71" t="s">
        <v>81</v>
      </c>
      <c r="F21" s="65">
        <v>101.79</v>
      </c>
      <c r="G21" s="60"/>
      <c r="H21" s="190"/>
      <c r="I21" s="62">
        <f t="shared" si="10"/>
        <v>101.79</v>
      </c>
      <c r="J21" s="62"/>
      <c r="L21" s="63">
        <f t="shared" si="2"/>
        <v>101.79</v>
      </c>
      <c r="N21" s="171">
        <f t="shared" si="11"/>
        <v>12</v>
      </c>
      <c r="O21" s="94" t="s">
        <v>36</v>
      </c>
      <c r="P21" s="173" t="s">
        <v>37</v>
      </c>
      <c r="Q21" s="95" t="s">
        <v>37</v>
      </c>
      <c r="R21" s="96" t="s">
        <v>48</v>
      </c>
      <c r="S21" s="97" t="s">
        <v>53</v>
      </c>
      <c r="T21" s="98">
        <f t="shared" si="3"/>
        <v>1209</v>
      </c>
      <c r="U21" s="99" t="str">
        <f t="shared" si="4"/>
        <v>18.06.2021</v>
      </c>
      <c r="V21" s="100">
        <f t="shared" si="5"/>
        <v>101.79</v>
      </c>
      <c r="W21" s="101">
        <f t="shared" si="6"/>
        <v>0</v>
      </c>
      <c r="X21" s="102">
        <f t="shared" si="7"/>
        <v>101.79</v>
      </c>
      <c r="Y21" s="101">
        <f t="shared" si="8"/>
        <v>0</v>
      </c>
      <c r="Z21" s="103">
        <f t="shared" si="9"/>
        <v>0</v>
      </c>
    </row>
    <row r="22" spans="1:26" s="35" customFormat="1" ht="12.75">
      <c r="A22" s="145">
        <f t="shared" si="0"/>
        <v>13</v>
      </c>
      <c r="B22" s="61" t="str">
        <f t="shared" si="1"/>
        <v>SPITAL JUDETEAN BAIA MARE</v>
      </c>
      <c r="C22" s="70"/>
      <c r="D22" s="64">
        <v>1376</v>
      </c>
      <c r="E22" s="71" t="s">
        <v>82</v>
      </c>
      <c r="F22" s="72">
        <v>62.37</v>
      </c>
      <c r="G22" s="60"/>
      <c r="H22" s="190"/>
      <c r="I22" s="62">
        <f t="shared" si="10"/>
        <v>62.37</v>
      </c>
      <c r="J22" s="62"/>
      <c r="L22" s="63">
        <f t="shared" si="2"/>
        <v>62.37</v>
      </c>
      <c r="N22" s="171">
        <f t="shared" si="11"/>
        <v>13</v>
      </c>
      <c r="O22" s="94" t="s">
        <v>36</v>
      </c>
      <c r="P22" s="173" t="s">
        <v>37</v>
      </c>
      <c r="Q22" s="95" t="s">
        <v>37</v>
      </c>
      <c r="R22" s="96" t="s">
        <v>48</v>
      </c>
      <c r="S22" s="97" t="s">
        <v>53</v>
      </c>
      <c r="T22" s="98">
        <f t="shared" si="3"/>
        <v>1376</v>
      </c>
      <c r="U22" s="99" t="str">
        <f t="shared" si="4"/>
        <v>24.06.2021</v>
      </c>
      <c r="V22" s="100">
        <f t="shared" si="5"/>
        <v>62.37</v>
      </c>
      <c r="W22" s="101">
        <f t="shared" si="6"/>
        <v>0</v>
      </c>
      <c r="X22" s="102">
        <f t="shared" si="7"/>
        <v>62.37</v>
      </c>
      <c r="Y22" s="101">
        <f t="shared" si="8"/>
        <v>0</v>
      </c>
      <c r="Z22" s="103">
        <f t="shared" si="9"/>
        <v>0</v>
      </c>
    </row>
    <row r="23" spans="1:26" s="35" customFormat="1" ht="12" customHeight="1">
      <c r="A23" s="145">
        <f t="shared" si="0"/>
        <v>14</v>
      </c>
      <c r="B23" s="61" t="str">
        <f t="shared" si="1"/>
        <v>SPITAL JUDETEAN BAIA MARE</v>
      </c>
      <c r="C23" s="70"/>
      <c r="D23" s="64">
        <v>1375</v>
      </c>
      <c r="E23" s="71" t="s">
        <v>82</v>
      </c>
      <c r="F23" s="72">
        <v>136.69</v>
      </c>
      <c r="G23" s="60"/>
      <c r="H23" s="190"/>
      <c r="I23" s="62">
        <f t="shared" si="10"/>
        <v>136.69</v>
      </c>
      <c r="J23" s="62"/>
      <c r="L23" s="63">
        <f t="shared" si="2"/>
        <v>136.69</v>
      </c>
      <c r="N23" s="171">
        <f t="shared" si="11"/>
        <v>14</v>
      </c>
      <c r="O23" s="94" t="s">
        <v>36</v>
      </c>
      <c r="P23" s="173" t="s">
        <v>37</v>
      </c>
      <c r="Q23" s="95" t="s">
        <v>37</v>
      </c>
      <c r="R23" s="96" t="s">
        <v>48</v>
      </c>
      <c r="S23" s="97" t="s">
        <v>53</v>
      </c>
      <c r="T23" s="98">
        <f t="shared" si="3"/>
        <v>1375</v>
      </c>
      <c r="U23" s="99" t="str">
        <f t="shared" si="4"/>
        <v>24.06.2021</v>
      </c>
      <c r="V23" s="100">
        <f t="shared" si="5"/>
        <v>136.69</v>
      </c>
      <c r="W23" s="101">
        <f t="shared" si="6"/>
        <v>0</v>
      </c>
      <c r="X23" s="102">
        <f t="shared" si="7"/>
        <v>136.69</v>
      </c>
      <c r="Y23" s="101">
        <f t="shared" si="8"/>
        <v>0</v>
      </c>
      <c r="Z23" s="103">
        <f t="shared" si="9"/>
        <v>0</v>
      </c>
    </row>
    <row r="24" spans="1:26" s="35" customFormat="1" ht="12.75">
      <c r="A24" s="145">
        <f t="shared" si="0"/>
        <v>15</v>
      </c>
      <c r="B24" s="61" t="str">
        <f t="shared" si="1"/>
        <v>SPITAL JUDETEAN BAIA MARE</v>
      </c>
      <c r="C24" s="70"/>
      <c r="D24" s="70">
        <v>1217</v>
      </c>
      <c r="E24" s="71" t="s">
        <v>82</v>
      </c>
      <c r="F24" s="65">
        <v>76.22</v>
      </c>
      <c r="G24" s="60"/>
      <c r="H24" s="190"/>
      <c r="I24" s="62">
        <f t="shared" si="10"/>
        <v>76.22</v>
      </c>
      <c r="J24" s="62"/>
      <c r="L24" s="63">
        <f t="shared" si="2"/>
        <v>76.22</v>
      </c>
      <c r="N24" s="171">
        <f t="shared" si="11"/>
        <v>15</v>
      </c>
      <c r="O24" s="94" t="s">
        <v>36</v>
      </c>
      <c r="P24" s="173" t="s">
        <v>37</v>
      </c>
      <c r="Q24" s="95" t="s">
        <v>37</v>
      </c>
      <c r="R24" s="96" t="s">
        <v>48</v>
      </c>
      <c r="S24" s="97" t="s">
        <v>53</v>
      </c>
      <c r="T24" s="98">
        <f t="shared" si="3"/>
        <v>1217</v>
      </c>
      <c r="U24" s="99" t="str">
        <f t="shared" si="4"/>
        <v>24.06.2021</v>
      </c>
      <c r="V24" s="100">
        <f t="shared" si="5"/>
        <v>76.22</v>
      </c>
      <c r="W24" s="101">
        <f t="shared" si="6"/>
        <v>0</v>
      </c>
      <c r="X24" s="102">
        <f t="shared" si="7"/>
        <v>76.22</v>
      </c>
      <c r="Y24" s="101">
        <f t="shared" si="8"/>
        <v>0</v>
      </c>
      <c r="Z24" s="103">
        <f t="shared" si="9"/>
        <v>0</v>
      </c>
    </row>
    <row r="25" spans="1:26" s="35" customFormat="1" ht="12.75">
      <c r="A25" s="145">
        <f t="shared" si="0"/>
        <v>16</v>
      </c>
      <c r="B25" s="61" t="str">
        <f t="shared" si="1"/>
        <v>SPITAL JUDETEAN BAIA MARE</v>
      </c>
      <c r="C25" s="70"/>
      <c r="D25" s="64">
        <v>1224</v>
      </c>
      <c r="E25" s="71" t="s">
        <v>76</v>
      </c>
      <c r="F25" s="65">
        <v>22.12</v>
      </c>
      <c r="G25" s="60"/>
      <c r="H25" s="190"/>
      <c r="I25" s="62">
        <f t="shared" si="10"/>
        <v>22.12</v>
      </c>
      <c r="J25" s="62"/>
      <c r="L25" s="63">
        <f t="shared" si="2"/>
        <v>22.12</v>
      </c>
      <c r="N25" s="171">
        <f t="shared" si="11"/>
        <v>16</v>
      </c>
      <c r="O25" s="94" t="s">
        <v>36</v>
      </c>
      <c r="P25" s="173" t="s">
        <v>37</v>
      </c>
      <c r="Q25" s="95" t="s">
        <v>37</v>
      </c>
      <c r="R25" s="96" t="s">
        <v>48</v>
      </c>
      <c r="S25" s="97" t="s">
        <v>53</v>
      </c>
      <c r="T25" s="98">
        <f t="shared" si="3"/>
        <v>1224</v>
      </c>
      <c r="U25" s="99" t="str">
        <f t="shared" si="4"/>
        <v>30.06.2021</v>
      </c>
      <c r="V25" s="100">
        <f t="shared" si="5"/>
        <v>22.12</v>
      </c>
      <c r="W25" s="101">
        <f t="shared" si="6"/>
        <v>0</v>
      </c>
      <c r="X25" s="102">
        <f t="shared" si="7"/>
        <v>22.12</v>
      </c>
      <c r="Y25" s="101">
        <f t="shared" si="8"/>
        <v>0</v>
      </c>
      <c r="Z25" s="103">
        <f t="shared" si="9"/>
        <v>0</v>
      </c>
    </row>
    <row r="26" spans="1:26" s="35" customFormat="1" ht="12.75">
      <c r="A26" s="145">
        <f aca="true" t="shared" si="12" ref="A26:A47">N26</f>
        <v>17</v>
      </c>
      <c r="B26" s="61" t="str">
        <f aca="true" t="shared" si="13" ref="B26:B47">O26</f>
        <v>SPITAL JUDETEAN BAIA MARE</v>
      </c>
      <c r="C26" s="70"/>
      <c r="D26" s="64">
        <v>2365</v>
      </c>
      <c r="E26" s="71" t="s">
        <v>83</v>
      </c>
      <c r="F26" s="72">
        <v>84.22</v>
      </c>
      <c r="G26" s="60"/>
      <c r="H26" s="190"/>
      <c r="I26" s="62">
        <f t="shared" si="10"/>
        <v>84.22</v>
      </c>
      <c r="J26" s="62"/>
      <c r="L26" s="63">
        <f aca="true" t="shared" si="14" ref="L26:L47">F26</f>
        <v>84.22</v>
      </c>
      <c r="N26" s="171">
        <f t="shared" si="11"/>
        <v>17</v>
      </c>
      <c r="O26" s="94" t="s">
        <v>36</v>
      </c>
      <c r="P26" s="173" t="s">
        <v>37</v>
      </c>
      <c r="Q26" s="95" t="s">
        <v>37</v>
      </c>
      <c r="R26" s="96" t="s">
        <v>48</v>
      </c>
      <c r="S26" s="97" t="s">
        <v>53</v>
      </c>
      <c r="T26" s="98">
        <f aca="true" t="shared" si="15" ref="T26:T43">D26</f>
        <v>2365</v>
      </c>
      <c r="U26" s="99" t="str">
        <f aca="true" t="shared" si="16" ref="U26:U43">IF(E26=0,"0",E26)</f>
        <v>01.07.2021</v>
      </c>
      <c r="V26" s="100">
        <f aca="true" t="shared" si="17" ref="V26:V43">F26</f>
        <v>84.22</v>
      </c>
      <c r="W26" s="101">
        <f aca="true" t="shared" si="18" ref="W26:W43">V26-X26</f>
        <v>0</v>
      </c>
      <c r="X26" s="102">
        <f aca="true" t="shared" si="19" ref="X26:X43">I26</f>
        <v>84.22</v>
      </c>
      <c r="Y26" s="101">
        <f aca="true" t="shared" si="20" ref="Y26:Y43">G26+H26</f>
        <v>0</v>
      </c>
      <c r="Z26" s="103">
        <f aca="true" t="shared" si="21" ref="Z26:Z43">W26-Y26</f>
        <v>0</v>
      </c>
    </row>
    <row r="27" spans="1:26" s="35" customFormat="1" ht="12.75">
      <c r="A27" s="145">
        <f t="shared" si="12"/>
        <v>18</v>
      </c>
      <c r="B27" s="61" t="str">
        <f t="shared" si="13"/>
        <v>SPITAL JUDETEAN BAIA MARE</v>
      </c>
      <c r="C27" s="70"/>
      <c r="D27" s="64">
        <v>91</v>
      </c>
      <c r="E27" s="71" t="s">
        <v>83</v>
      </c>
      <c r="F27" s="65">
        <v>52.52</v>
      </c>
      <c r="G27" s="60"/>
      <c r="H27" s="190"/>
      <c r="I27" s="62">
        <f t="shared" si="10"/>
        <v>52.52</v>
      </c>
      <c r="J27" s="62"/>
      <c r="L27" s="63">
        <f t="shared" si="14"/>
        <v>52.52</v>
      </c>
      <c r="N27" s="171">
        <f t="shared" si="11"/>
        <v>18</v>
      </c>
      <c r="O27" s="94" t="s">
        <v>36</v>
      </c>
      <c r="P27" s="173" t="s">
        <v>37</v>
      </c>
      <c r="Q27" s="95" t="s">
        <v>37</v>
      </c>
      <c r="R27" s="96" t="s">
        <v>48</v>
      </c>
      <c r="S27" s="97" t="s">
        <v>53</v>
      </c>
      <c r="T27" s="98">
        <f t="shared" si="15"/>
        <v>91</v>
      </c>
      <c r="U27" s="99" t="str">
        <f t="shared" si="16"/>
        <v>01.07.2021</v>
      </c>
      <c r="V27" s="100">
        <f t="shared" si="17"/>
        <v>52.52</v>
      </c>
      <c r="W27" s="101">
        <f t="shared" si="18"/>
        <v>0</v>
      </c>
      <c r="X27" s="102">
        <f t="shared" si="19"/>
        <v>52.52</v>
      </c>
      <c r="Y27" s="101">
        <f t="shared" si="20"/>
        <v>0</v>
      </c>
      <c r="Z27" s="103">
        <f t="shared" si="21"/>
        <v>0</v>
      </c>
    </row>
    <row r="28" spans="1:26" s="35" customFormat="1" ht="12.75">
      <c r="A28" s="145">
        <f t="shared" si="12"/>
        <v>19</v>
      </c>
      <c r="B28" s="61" t="str">
        <f t="shared" si="13"/>
        <v>SPITAL JUDETEAN BAIA MARE</v>
      </c>
      <c r="C28" s="70"/>
      <c r="D28" s="64">
        <v>268</v>
      </c>
      <c r="E28" s="71" t="s">
        <v>84</v>
      </c>
      <c r="F28" s="65">
        <v>289.93</v>
      </c>
      <c r="G28" s="60"/>
      <c r="H28" s="190"/>
      <c r="I28" s="62">
        <f t="shared" si="10"/>
        <v>289.93</v>
      </c>
      <c r="J28" s="62"/>
      <c r="L28" s="63">
        <f t="shared" si="14"/>
        <v>289.93</v>
      </c>
      <c r="N28" s="171">
        <f t="shared" si="11"/>
        <v>19</v>
      </c>
      <c r="O28" s="94" t="s">
        <v>36</v>
      </c>
      <c r="P28" s="173" t="s">
        <v>37</v>
      </c>
      <c r="Q28" s="95" t="s">
        <v>37</v>
      </c>
      <c r="R28" s="96" t="s">
        <v>48</v>
      </c>
      <c r="S28" s="97" t="s">
        <v>53</v>
      </c>
      <c r="T28" s="98">
        <f t="shared" si="15"/>
        <v>268</v>
      </c>
      <c r="U28" s="99" t="str">
        <f t="shared" si="16"/>
        <v>02.07.2021</v>
      </c>
      <c r="V28" s="100">
        <f t="shared" si="17"/>
        <v>289.93</v>
      </c>
      <c r="W28" s="101">
        <f t="shared" si="18"/>
        <v>0</v>
      </c>
      <c r="X28" s="102">
        <f t="shared" si="19"/>
        <v>289.93</v>
      </c>
      <c r="Y28" s="101">
        <f t="shared" si="20"/>
        <v>0</v>
      </c>
      <c r="Z28" s="103">
        <f t="shared" si="21"/>
        <v>0</v>
      </c>
    </row>
    <row r="29" spans="1:26" s="35" customFormat="1" ht="12.75">
      <c r="A29" s="145">
        <f t="shared" si="12"/>
        <v>20</v>
      </c>
      <c r="B29" s="61" t="str">
        <f t="shared" si="13"/>
        <v>SPITAL JUDETEAN BAIA MARE</v>
      </c>
      <c r="C29" s="70"/>
      <c r="D29" s="64">
        <v>265</v>
      </c>
      <c r="E29" s="71" t="s">
        <v>84</v>
      </c>
      <c r="F29" s="65">
        <v>17.91</v>
      </c>
      <c r="G29" s="60"/>
      <c r="H29" s="190"/>
      <c r="I29" s="62">
        <f t="shared" si="10"/>
        <v>17.91</v>
      </c>
      <c r="J29" s="62"/>
      <c r="L29" s="63">
        <f t="shared" si="14"/>
        <v>17.91</v>
      </c>
      <c r="N29" s="171">
        <f t="shared" si="11"/>
        <v>20</v>
      </c>
      <c r="O29" s="94" t="s">
        <v>36</v>
      </c>
      <c r="P29" s="173" t="s">
        <v>37</v>
      </c>
      <c r="Q29" s="95" t="s">
        <v>37</v>
      </c>
      <c r="R29" s="96" t="s">
        <v>48</v>
      </c>
      <c r="S29" s="97" t="s">
        <v>53</v>
      </c>
      <c r="T29" s="98">
        <f t="shared" si="15"/>
        <v>265</v>
      </c>
      <c r="U29" s="99" t="str">
        <f t="shared" si="16"/>
        <v>02.07.2021</v>
      </c>
      <c r="V29" s="100">
        <f t="shared" si="17"/>
        <v>17.91</v>
      </c>
      <c r="W29" s="101">
        <f t="shared" si="18"/>
        <v>0</v>
      </c>
      <c r="X29" s="102">
        <f t="shared" si="19"/>
        <v>17.91</v>
      </c>
      <c r="Y29" s="101">
        <f t="shared" si="20"/>
        <v>0</v>
      </c>
      <c r="Z29" s="103">
        <f t="shared" si="21"/>
        <v>0</v>
      </c>
    </row>
    <row r="30" spans="1:26" s="35" customFormat="1" ht="12.75">
      <c r="A30" s="145">
        <f t="shared" si="12"/>
        <v>21</v>
      </c>
      <c r="B30" s="61" t="str">
        <f t="shared" si="13"/>
        <v>SPITAL JUDETEAN BAIA MARE</v>
      </c>
      <c r="C30" s="70"/>
      <c r="D30" s="64">
        <v>701601007</v>
      </c>
      <c r="E30" s="71" t="s">
        <v>84</v>
      </c>
      <c r="F30" s="72">
        <v>292.94</v>
      </c>
      <c r="G30" s="60"/>
      <c r="H30" s="190"/>
      <c r="I30" s="62">
        <f t="shared" si="10"/>
        <v>292.94</v>
      </c>
      <c r="J30" s="62"/>
      <c r="L30" s="63">
        <f t="shared" si="14"/>
        <v>292.94</v>
      </c>
      <c r="N30" s="171">
        <f t="shared" si="11"/>
        <v>21</v>
      </c>
      <c r="O30" s="94" t="s">
        <v>36</v>
      </c>
      <c r="P30" s="173" t="s">
        <v>37</v>
      </c>
      <c r="Q30" s="95" t="s">
        <v>37</v>
      </c>
      <c r="R30" s="96" t="s">
        <v>48</v>
      </c>
      <c r="S30" s="97" t="s">
        <v>53</v>
      </c>
      <c r="T30" s="98">
        <f t="shared" si="15"/>
        <v>701601007</v>
      </c>
      <c r="U30" s="99" t="str">
        <f t="shared" si="16"/>
        <v>02.07.2021</v>
      </c>
      <c r="V30" s="100">
        <f t="shared" si="17"/>
        <v>292.94</v>
      </c>
      <c r="W30" s="101">
        <f t="shared" si="18"/>
        <v>0</v>
      </c>
      <c r="X30" s="102">
        <f t="shared" si="19"/>
        <v>292.94</v>
      </c>
      <c r="Y30" s="101">
        <f t="shared" si="20"/>
        <v>0</v>
      </c>
      <c r="Z30" s="103">
        <f t="shared" si="21"/>
        <v>0</v>
      </c>
    </row>
    <row r="31" spans="1:26" s="35" customFormat="1" ht="12.75">
      <c r="A31" s="145">
        <f t="shared" si="12"/>
        <v>22</v>
      </c>
      <c r="B31" s="61" t="str">
        <f t="shared" si="13"/>
        <v>SPITAL JUDETEAN BAIA MARE</v>
      </c>
      <c r="C31" s="70"/>
      <c r="D31" s="64">
        <v>701501068</v>
      </c>
      <c r="E31" s="71" t="s">
        <v>84</v>
      </c>
      <c r="F31" s="65">
        <v>160.36</v>
      </c>
      <c r="G31" s="60"/>
      <c r="H31" s="190"/>
      <c r="I31" s="62">
        <f t="shared" si="10"/>
        <v>160.36</v>
      </c>
      <c r="J31" s="62"/>
      <c r="L31" s="63">
        <f t="shared" si="14"/>
        <v>160.36</v>
      </c>
      <c r="N31" s="171">
        <f t="shared" si="11"/>
        <v>22</v>
      </c>
      <c r="O31" s="94" t="s">
        <v>36</v>
      </c>
      <c r="P31" s="173" t="s">
        <v>37</v>
      </c>
      <c r="Q31" s="95" t="s">
        <v>37</v>
      </c>
      <c r="R31" s="96" t="s">
        <v>48</v>
      </c>
      <c r="S31" s="97" t="s">
        <v>53</v>
      </c>
      <c r="T31" s="98">
        <f t="shared" si="15"/>
        <v>701501068</v>
      </c>
      <c r="U31" s="99" t="str">
        <f t="shared" si="16"/>
        <v>02.07.2021</v>
      </c>
      <c r="V31" s="100">
        <f t="shared" si="17"/>
        <v>160.36</v>
      </c>
      <c r="W31" s="101">
        <f t="shared" si="18"/>
        <v>0</v>
      </c>
      <c r="X31" s="102">
        <f t="shared" si="19"/>
        <v>160.36</v>
      </c>
      <c r="Y31" s="101">
        <f t="shared" si="20"/>
        <v>0</v>
      </c>
      <c r="Z31" s="103">
        <f t="shared" si="21"/>
        <v>0</v>
      </c>
    </row>
    <row r="32" spans="1:26" s="35" customFormat="1" ht="12.75">
      <c r="A32" s="145">
        <f t="shared" si="12"/>
        <v>23</v>
      </c>
      <c r="B32" s="61" t="str">
        <f t="shared" si="13"/>
        <v>SPITAL JUDETEAN BAIA MARE</v>
      </c>
      <c r="C32" s="70"/>
      <c r="D32" s="64">
        <v>701601008</v>
      </c>
      <c r="E32" s="71" t="s">
        <v>84</v>
      </c>
      <c r="F32" s="72">
        <v>634.98</v>
      </c>
      <c r="G32" s="60"/>
      <c r="H32" s="190"/>
      <c r="I32" s="62">
        <f t="shared" si="10"/>
        <v>634.98</v>
      </c>
      <c r="J32" s="62"/>
      <c r="L32" s="63">
        <f t="shared" si="14"/>
        <v>634.98</v>
      </c>
      <c r="N32" s="171">
        <f t="shared" si="11"/>
        <v>23</v>
      </c>
      <c r="O32" s="94" t="s">
        <v>36</v>
      </c>
      <c r="P32" s="173" t="s">
        <v>37</v>
      </c>
      <c r="Q32" s="95" t="s">
        <v>37</v>
      </c>
      <c r="R32" s="96" t="s">
        <v>48</v>
      </c>
      <c r="S32" s="97" t="s">
        <v>53</v>
      </c>
      <c r="T32" s="98">
        <f t="shared" si="15"/>
        <v>701601008</v>
      </c>
      <c r="U32" s="99" t="str">
        <f t="shared" si="16"/>
        <v>02.07.2021</v>
      </c>
      <c r="V32" s="100">
        <f t="shared" si="17"/>
        <v>634.98</v>
      </c>
      <c r="W32" s="101">
        <f t="shared" si="18"/>
        <v>0</v>
      </c>
      <c r="X32" s="102">
        <f t="shared" si="19"/>
        <v>634.98</v>
      </c>
      <c r="Y32" s="101">
        <f t="shared" si="20"/>
        <v>0</v>
      </c>
      <c r="Z32" s="103">
        <f t="shared" si="21"/>
        <v>0</v>
      </c>
    </row>
    <row r="33" spans="1:26" s="35" customFormat="1" ht="12.75">
      <c r="A33" s="145">
        <f t="shared" si="12"/>
        <v>24</v>
      </c>
      <c r="B33" s="61" t="str">
        <f t="shared" si="13"/>
        <v>SPITAL JUDETEAN BAIA MARE</v>
      </c>
      <c r="C33" s="70"/>
      <c r="D33" s="70">
        <v>267</v>
      </c>
      <c r="E33" s="71" t="s">
        <v>85</v>
      </c>
      <c r="F33" s="72">
        <v>108.68</v>
      </c>
      <c r="G33" s="60"/>
      <c r="H33" s="190"/>
      <c r="I33" s="62">
        <f t="shared" si="10"/>
        <v>108.68</v>
      </c>
      <c r="J33" s="62"/>
      <c r="L33" s="63">
        <f t="shared" si="14"/>
        <v>108.68</v>
      </c>
      <c r="N33" s="171">
        <f t="shared" si="11"/>
        <v>24</v>
      </c>
      <c r="O33" s="94" t="s">
        <v>36</v>
      </c>
      <c r="P33" s="173" t="s">
        <v>37</v>
      </c>
      <c r="Q33" s="95" t="s">
        <v>37</v>
      </c>
      <c r="R33" s="96" t="s">
        <v>48</v>
      </c>
      <c r="S33" s="97" t="s">
        <v>53</v>
      </c>
      <c r="T33" s="98">
        <f t="shared" si="15"/>
        <v>267</v>
      </c>
      <c r="U33" s="99" t="str">
        <f t="shared" si="16"/>
        <v>05.07.2021</v>
      </c>
      <c r="V33" s="100">
        <f t="shared" si="17"/>
        <v>108.68</v>
      </c>
      <c r="W33" s="101">
        <f t="shared" si="18"/>
        <v>0</v>
      </c>
      <c r="X33" s="102">
        <f t="shared" si="19"/>
        <v>108.68</v>
      </c>
      <c r="Y33" s="101">
        <f t="shared" si="20"/>
        <v>0</v>
      </c>
      <c r="Z33" s="103">
        <f t="shared" si="21"/>
        <v>0</v>
      </c>
    </row>
    <row r="34" spans="1:26" s="35" customFormat="1" ht="12.75">
      <c r="A34" s="145">
        <f t="shared" si="12"/>
        <v>25</v>
      </c>
      <c r="B34" s="61" t="str">
        <f t="shared" si="13"/>
        <v>SPITAL JUDETEAN BAIA MARE</v>
      </c>
      <c r="C34" s="70"/>
      <c r="D34" s="70">
        <v>266</v>
      </c>
      <c r="E34" s="71" t="s">
        <v>85</v>
      </c>
      <c r="F34" s="72">
        <v>95.24</v>
      </c>
      <c r="G34" s="60"/>
      <c r="H34" s="190"/>
      <c r="I34" s="62">
        <f t="shared" si="10"/>
        <v>95.24</v>
      </c>
      <c r="J34" s="62"/>
      <c r="L34" s="63">
        <f t="shared" si="14"/>
        <v>95.24</v>
      </c>
      <c r="N34" s="171">
        <f t="shared" si="11"/>
        <v>25</v>
      </c>
      <c r="O34" s="94" t="s">
        <v>36</v>
      </c>
      <c r="P34" s="173" t="s">
        <v>37</v>
      </c>
      <c r="Q34" s="95" t="s">
        <v>37</v>
      </c>
      <c r="R34" s="96" t="s">
        <v>48</v>
      </c>
      <c r="S34" s="97" t="s">
        <v>53</v>
      </c>
      <c r="T34" s="98">
        <f t="shared" si="15"/>
        <v>266</v>
      </c>
      <c r="U34" s="99" t="str">
        <f t="shared" si="16"/>
        <v>05.07.2021</v>
      </c>
      <c r="V34" s="100">
        <f t="shared" si="17"/>
        <v>95.24</v>
      </c>
      <c r="W34" s="101">
        <f t="shared" si="18"/>
        <v>0</v>
      </c>
      <c r="X34" s="102">
        <f t="shared" si="19"/>
        <v>95.24</v>
      </c>
      <c r="Y34" s="101">
        <f t="shared" si="20"/>
        <v>0</v>
      </c>
      <c r="Z34" s="103">
        <f t="shared" si="21"/>
        <v>0</v>
      </c>
    </row>
    <row r="35" spans="1:26" s="35" customFormat="1" ht="12.75">
      <c r="A35" s="145">
        <f t="shared" si="12"/>
        <v>26</v>
      </c>
      <c r="B35" s="61" t="str">
        <f t="shared" si="13"/>
        <v>SPITAL JUDETEAN BAIA MARE</v>
      </c>
      <c r="C35" s="70"/>
      <c r="D35" s="70">
        <v>115</v>
      </c>
      <c r="E35" s="71" t="s">
        <v>85</v>
      </c>
      <c r="F35" s="65">
        <v>266.18</v>
      </c>
      <c r="G35" s="60"/>
      <c r="H35" s="190"/>
      <c r="I35" s="62">
        <f t="shared" si="10"/>
        <v>266.18</v>
      </c>
      <c r="J35" s="62"/>
      <c r="L35" s="63">
        <f t="shared" si="14"/>
        <v>266.18</v>
      </c>
      <c r="N35" s="171">
        <f t="shared" si="11"/>
        <v>26</v>
      </c>
      <c r="O35" s="94" t="s">
        <v>36</v>
      </c>
      <c r="P35" s="173" t="s">
        <v>37</v>
      </c>
      <c r="Q35" s="95" t="s">
        <v>37</v>
      </c>
      <c r="R35" s="96" t="s">
        <v>48</v>
      </c>
      <c r="S35" s="97" t="s">
        <v>53</v>
      </c>
      <c r="T35" s="98">
        <f t="shared" si="15"/>
        <v>115</v>
      </c>
      <c r="U35" s="99" t="str">
        <f t="shared" si="16"/>
        <v>05.07.2021</v>
      </c>
      <c r="V35" s="100">
        <f t="shared" si="17"/>
        <v>266.18</v>
      </c>
      <c r="W35" s="101">
        <f t="shared" si="18"/>
        <v>0</v>
      </c>
      <c r="X35" s="102">
        <f t="shared" si="19"/>
        <v>266.18</v>
      </c>
      <c r="Y35" s="101">
        <f t="shared" si="20"/>
        <v>0</v>
      </c>
      <c r="Z35" s="103">
        <f t="shared" si="21"/>
        <v>0</v>
      </c>
    </row>
    <row r="36" spans="1:26" s="35" customFormat="1" ht="12.75">
      <c r="A36" s="145">
        <f t="shared" si="12"/>
        <v>27</v>
      </c>
      <c r="B36" s="61" t="str">
        <f t="shared" si="13"/>
        <v>SPITAL JUDETEAN BAIA MARE</v>
      </c>
      <c r="C36" s="70"/>
      <c r="D36" s="70">
        <v>34</v>
      </c>
      <c r="E36" s="71" t="s">
        <v>85</v>
      </c>
      <c r="F36" s="65">
        <v>61.99</v>
      </c>
      <c r="G36" s="60"/>
      <c r="H36" s="190"/>
      <c r="I36" s="62">
        <f t="shared" si="10"/>
        <v>61.99</v>
      </c>
      <c r="J36" s="62"/>
      <c r="L36" s="63">
        <f t="shared" si="14"/>
        <v>61.99</v>
      </c>
      <c r="N36" s="171">
        <f t="shared" si="11"/>
        <v>27</v>
      </c>
      <c r="O36" s="94" t="s">
        <v>36</v>
      </c>
      <c r="P36" s="173" t="s">
        <v>37</v>
      </c>
      <c r="Q36" s="95" t="s">
        <v>37</v>
      </c>
      <c r="R36" s="96" t="s">
        <v>48</v>
      </c>
      <c r="S36" s="97" t="s">
        <v>53</v>
      </c>
      <c r="T36" s="98">
        <f t="shared" si="15"/>
        <v>34</v>
      </c>
      <c r="U36" s="99" t="str">
        <f t="shared" si="16"/>
        <v>05.07.2021</v>
      </c>
      <c r="V36" s="100">
        <f t="shared" si="17"/>
        <v>61.99</v>
      </c>
      <c r="W36" s="101">
        <f t="shared" si="18"/>
        <v>0</v>
      </c>
      <c r="X36" s="102">
        <f t="shared" si="19"/>
        <v>61.99</v>
      </c>
      <c r="Y36" s="101">
        <f t="shared" si="20"/>
        <v>0</v>
      </c>
      <c r="Z36" s="103">
        <f t="shared" si="21"/>
        <v>0</v>
      </c>
    </row>
    <row r="37" spans="1:26" s="35" customFormat="1" ht="12.75">
      <c r="A37" s="145">
        <f t="shared" si="12"/>
        <v>28</v>
      </c>
      <c r="B37" s="61" t="str">
        <f t="shared" si="13"/>
        <v>SPITAL JUDETEAN BAIA MARE</v>
      </c>
      <c r="C37" s="70"/>
      <c r="D37" s="70">
        <v>270</v>
      </c>
      <c r="E37" s="71" t="s">
        <v>86</v>
      </c>
      <c r="F37" s="65">
        <v>47.04</v>
      </c>
      <c r="G37" s="60"/>
      <c r="H37" s="190"/>
      <c r="I37" s="62">
        <f t="shared" si="10"/>
        <v>47.04</v>
      </c>
      <c r="J37" s="62"/>
      <c r="L37" s="63">
        <f t="shared" si="14"/>
        <v>47.04</v>
      </c>
      <c r="N37" s="171">
        <f t="shared" si="11"/>
        <v>28</v>
      </c>
      <c r="O37" s="94" t="s">
        <v>36</v>
      </c>
      <c r="P37" s="173" t="s">
        <v>37</v>
      </c>
      <c r="Q37" s="95" t="s">
        <v>37</v>
      </c>
      <c r="R37" s="96" t="s">
        <v>48</v>
      </c>
      <c r="S37" s="97" t="s">
        <v>53</v>
      </c>
      <c r="T37" s="98">
        <f t="shared" si="15"/>
        <v>270</v>
      </c>
      <c r="U37" s="99" t="str">
        <f t="shared" si="16"/>
        <v>06.07.2021</v>
      </c>
      <c r="V37" s="100">
        <f t="shared" si="17"/>
        <v>47.04</v>
      </c>
      <c r="W37" s="101">
        <f t="shared" si="18"/>
        <v>0</v>
      </c>
      <c r="X37" s="102">
        <f t="shared" si="19"/>
        <v>47.04</v>
      </c>
      <c r="Y37" s="101">
        <f t="shared" si="20"/>
        <v>0</v>
      </c>
      <c r="Z37" s="103">
        <f t="shared" si="21"/>
        <v>0</v>
      </c>
    </row>
    <row r="38" spans="1:26" s="35" customFormat="1" ht="12.75">
      <c r="A38" s="145">
        <f t="shared" si="12"/>
        <v>29</v>
      </c>
      <c r="B38" s="61" t="str">
        <f t="shared" si="13"/>
        <v>SPITAL JUDETEAN BAIA MARE</v>
      </c>
      <c r="C38" s="70"/>
      <c r="D38" s="70">
        <v>269</v>
      </c>
      <c r="E38" s="71" t="s">
        <v>86</v>
      </c>
      <c r="F38" s="65">
        <v>109.29</v>
      </c>
      <c r="G38" s="60"/>
      <c r="H38" s="190"/>
      <c r="I38" s="62">
        <f t="shared" si="10"/>
        <v>109.29</v>
      </c>
      <c r="J38" s="62"/>
      <c r="L38" s="63">
        <f t="shared" si="14"/>
        <v>109.29</v>
      </c>
      <c r="N38" s="171">
        <f t="shared" si="11"/>
        <v>29</v>
      </c>
      <c r="O38" s="94" t="s">
        <v>36</v>
      </c>
      <c r="P38" s="173" t="s">
        <v>37</v>
      </c>
      <c r="Q38" s="95" t="s">
        <v>37</v>
      </c>
      <c r="R38" s="96" t="s">
        <v>48</v>
      </c>
      <c r="S38" s="97" t="s">
        <v>53</v>
      </c>
      <c r="T38" s="98">
        <f t="shared" si="15"/>
        <v>269</v>
      </c>
      <c r="U38" s="99" t="str">
        <f t="shared" si="16"/>
        <v>06.07.2021</v>
      </c>
      <c r="V38" s="100">
        <f t="shared" si="17"/>
        <v>109.29</v>
      </c>
      <c r="W38" s="101">
        <f t="shared" si="18"/>
        <v>0</v>
      </c>
      <c r="X38" s="102">
        <f t="shared" si="19"/>
        <v>109.29</v>
      </c>
      <c r="Y38" s="101">
        <f t="shared" si="20"/>
        <v>0</v>
      </c>
      <c r="Z38" s="103">
        <f t="shared" si="21"/>
        <v>0</v>
      </c>
    </row>
    <row r="39" spans="1:26" s="35" customFormat="1" ht="12.75">
      <c r="A39" s="145">
        <f t="shared" si="12"/>
        <v>30</v>
      </c>
      <c r="B39" s="61" t="str">
        <f t="shared" si="13"/>
        <v>SPITAL JUDETEAN BAIA MARE</v>
      </c>
      <c r="C39" s="70"/>
      <c r="D39" s="70">
        <v>268</v>
      </c>
      <c r="E39" s="71" t="s">
        <v>86</v>
      </c>
      <c r="F39" s="65">
        <v>90.62</v>
      </c>
      <c r="G39" s="60"/>
      <c r="H39" s="190"/>
      <c r="I39" s="62">
        <f t="shared" si="10"/>
        <v>90.62</v>
      </c>
      <c r="J39" s="62"/>
      <c r="L39" s="63">
        <f t="shared" si="14"/>
        <v>90.62</v>
      </c>
      <c r="N39" s="171">
        <f t="shared" si="11"/>
        <v>30</v>
      </c>
      <c r="O39" s="94" t="s">
        <v>36</v>
      </c>
      <c r="P39" s="173" t="s">
        <v>37</v>
      </c>
      <c r="Q39" s="95" t="s">
        <v>37</v>
      </c>
      <c r="R39" s="96" t="s">
        <v>48</v>
      </c>
      <c r="S39" s="97" t="s">
        <v>53</v>
      </c>
      <c r="T39" s="98">
        <f t="shared" si="15"/>
        <v>268</v>
      </c>
      <c r="U39" s="99" t="str">
        <f t="shared" si="16"/>
        <v>06.07.2021</v>
      </c>
      <c r="V39" s="100">
        <f t="shared" si="17"/>
        <v>90.62</v>
      </c>
      <c r="W39" s="101">
        <f t="shared" si="18"/>
        <v>0</v>
      </c>
      <c r="X39" s="102">
        <f t="shared" si="19"/>
        <v>90.62</v>
      </c>
      <c r="Y39" s="101">
        <f t="shared" si="20"/>
        <v>0</v>
      </c>
      <c r="Z39" s="103">
        <f t="shared" si="21"/>
        <v>0</v>
      </c>
    </row>
    <row r="40" spans="1:26" s="35" customFormat="1" ht="12.75">
      <c r="A40" s="145">
        <f t="shared" si="12"/>
        <v>31</v>
      </c>
      <c r="B40" s="61" t="str">
        <f t="shared" si="13"/>
        <v>SPITAL JUDETEAN BAIA MARE</v>
      </c>
      <c r="C40" s="70"/>
      <c r="D40" s="70">
        <v>50</v>
      </c>
      <c r="E40" s="71" t="s">
        <v>86</v>
      </c>
      <c r="F40" s="65">
        <v>168.85</v>
      </c>
      <c r="G40" s="60"/>
      <c r="H40" s="190"/>
      <c r="I40" s="62">
        <f t="shared" si="10"/>
        <v>168.85</v>
      </c>
      <c r="J40" s="62"/>
      <c r="L40" s="63">
        <f t="shared" si="14"/>
        <v>168.85</v>
      </c>
      <c r="N40" s="171">
        <f t="shared" si="11"/>
        <v>31</v>
      </c>
      <c r="O40" s="94" t="s">
        <v>36</v>
      </c>
      <c r="P40" s="173" t="s">
        <v>37</v>
      </c>
      <c r="Q40" s="95" t="s">
        <v>37</v>
      </c>
      <c r="R40" s="96" t="s">
        <v>48</v>
      </c>
      <c r="S40" s="97" t="s">
        <v>53</v>
      </c>
      <c r="T40" s="98">
        <f t="shared" si="15"/>
        <v>50</v>
      </c>
      <c r="U40" s="99" t="str">
        <f t="shared" si="16"/>
        <v>06.07.2021</v>
      </c>
      <c r="V40" s="100">
        <f t="shared" si="17"/>
        <v>168.85</v>
      </c>
      <c r="W40" s="101">
        <f t="shared" si="18"/>
        <v>0</v>
      </c>
      <c r="X40" s="102">
        <f t="shared" si="19"/>
        <v>168.85</v>
      </c>
      <c r="Y40" s="101">
        <f t="shared" si="20"/>
        <v>0</v>
      </c>
      <c r="Z40" s="103">
        <f t="shared" si="21"/>
        <v>0</v>
      </c>
    </row>
    <row r="41" spans="1:26" s="35" customFormat="1" ht="12.75">
      <c r="A41" s="145">
        <f t="shared" si="12"/>
        <v>32</v>
      </c>
      <c r="B41" s="61" t="str">
        <f t="shared" si="13"/>
        <v>SPITAL JUDETEAN BAIA MARE</v>
      </c>
      <c r="C41" s="70"/>
      <c r="D41" s="70">
        <v>62</v>
      </c>
      <c r="E41" s="71" t="s">
        <v>87</v>
      </c>
      <c r="F41" s="65">
        <v>157.52</v>
      </c>
      <c r="G41" s="60"/>
      <c r="H41" s="190"/>
      <c r="I41" s="62">
        <f t="shared" si="10"/>
        <v>157.52</v>
      </c>
      <c r="J41" s="62"/>
      <c r="L41" s="63">
        <f t="shared" si="14"/>
        <v>157.52</v>
      </c>
      <c r="N41" s="171">
        <f t="shared" si="11"/>
        <v>32</v>
      </c>
      <c r="O41" s="94" t="s">
        <v>36</v>
      </c>
      <c r="P41" s="173" t="s">
        <v>37</v>
      </c>
      <c r="Q41" s="95" t="s">
        <v>37</v>
      </c>
      <c r="R41" s="96" t="s">
        <v>48</v>
      </c>
      <c r="S41" s="97" t="s">
        <v>53</v>
      </c>
      <c r="T41" s="98">
        <f t="shared" si="15"/>
        <v>62</v>
      </c>
      <c r="U41" s="99" t="str">
        <f t="shared" si="16"/>
        <v>07.07.2021</v>
      </c>
      <c r="V41" s="100">
        <f t="shared" si="17"/>
        <v>157.52</v>
      </c>
      <c r="W41" s="101">
        <f t="shared" si="18"/>
        <v>0</v>
      </c>
      <c r="X41" s="102">
        <f t="shared" si="19"/>
        <v>157.52</v>
      </c>
      <c r="Y41" s="101">
        <f t="shared" si="20"/>
        <v>0</v>
      </c>
      <c r="Z41" s="103">
        <f t="shared" si="21"/>
        <v>0</v>
      </c>
    </row>
    <row r="42" spans="1:26" s="35" customFormat="1" ht="12.75">
      <c r="A42" s="145">
        <f t="shared" si="12"/>
        <v>33</v>
      </c>
      <c r="B42" s="61" t="str">
        <f t="shared" si="13"/>
        <v>SPITAL JUDETEAN BAIA MARE</v>
      </c>
      <c r="C42" s="70"/>
      <c r="D42" s="70">
        <v>274</v>
      </c>
      <c r="E42" s="71" t="s">
        <v>87</v>
      </c>
      <c r="F42" s="127">
        <v>193.45</v>
      </c>
      <c r="G42" s="60"/>
      <c r="H42" s="190"/>
      <c r="I42" s="62">
        <f t="shared" si="10"/>
        <v>193.45</v>
      </c>
      <c r="J42" s="62"/>
      <c r="L42" s="63">
        <f t="shared" si="14"/>
        <v>193.45</v>
      </c>
      <c r="N42" s="171">
        <f t="shared" si="11"/>
        <v>33</v>
      </c>
      <c r="O42" s="94" t="s">
        <v>36</v>
      </c>
      <c r="P42" s="173" t="s">
        <v>37</v>
      </c>
      <c r="Q42" s="95" t="s">
        <v>37</v>
      </c>
      <c r="R42" s="96" t="s">
        <v>48</v>
      </c>
      <c r="S42" s="97" t="s">
        <v>53</v>
      </c>
      <c r="T42" s="98">
        <f t="shared" si="15"/>
        <v>274</v>
      </c>
      <c r="U42" s="99" t="str">
        <f t="shared" si="16"/>
        <v>07.07.2021</v>
      </c>
      <c r="V42" s="100">
        <f t="shared" si="17"/>
        <v>193.45</v>
      </c>
      <c r="W42" s="101">
        <f t="shared" si="18"/>
        <v>0</v>
      </c>
      <c r="X42" s="102">
        <f t="shared" si="19"/>
        <v>193.45</v>
      </c>
      <c r="Y42" s="101">
        <f t="shared" si="20"/>
        <v>0</v>
      </c>
      <c r="Z42" s="103">
        <f t="shared" si="21"/>
        <v>0</v>
      </c>
    </row>
    <row r="43" spans="1:26" s="35" customFormat="1" ht="12.75">
      <c r="A43" s="145">
        <f t="shared" si="12"/>
        <v>34</v>
      </c>
      <c r="B43" s="61" t="str">
        <f t="shared" si="13"/>
        <v>SPITAL JUDETEAN BAIA MARE</v>
      </c>
      <c r="C43" s="70"/>
      <c r="D43" s="70">
        <v>1350</v>
      </c>
      <c r="E43" s="71" t="s">
        <v>79</v>
      </c>
      <c r="F43" s="65">
        <v>160.36</v>
      </c>
      <c r="G43" s="60"/>
      <c r="H43" s="190"/>
      <c r="I43" s="62">
        <f t="shared" si="10"/>
        <v>160.36</v>
      </c>
      <c r="J43" s="62"/>
      <c r="L43" s="63">
        <f t="shared" si="14"/>
        <v>160.36</v>
      </c>
      <c r="N43" s="171">
        <f t="shared" si="11"/>
        <v>34</v>
      </c>
      <c r="O43" s="94" t="s">
        <v>36</v>
      </c>
      <c r="P43" s="173" t="s">
        <v>37</v>
      </c>
      <c r="Q43" s="95" t="s">
        <v>37</v>
      </c>
      <c r="R43" s="96" t="s">
        <v>48</v>
      </c>
      <c r="S43" s="97" t="s">
        <v>53</v>
      </c>
      <c r="T43" s="98">
        <f t="shared" si="15"/>
        <v>1350</v>
      </c>
      <c r="U43" s="99" t="str">
        <f t="shared" si="16"/>
        <v>08.07.2021</v>
      </c>
      <c r="V43" s="100">
        <f t="shared" si="17"/>
        <v>160.36</v>
      </c>
      <c r="W43" s="101">
        <f t="shared" si="18"/>
        <v>0</v>
      </c>
      <c r="X43" s="102">
        <f t="shared" si="19"/>
        <v>160.36</v>
      </c>
      <c r="Y43" s="101">
        <f t="shared" si="20"/>
        <v>0</v>
      </c>
      <c r="Z43" s="103">
        <f t="shared" si="21"/>
        <v>0</v>
      </c>
    </row>
    <row r="44" spans="1:26" s="35" customFormat="1" ht="12.75">
      <c r="A44" s="145">
        <f t="shared" si="12"/>
        <v>35</v>
      </c>
      <c r="B44" s="61" t="str">
        <f t="shared" si="13"/>
        <v>SPITAL JUDETEAN BAIA MARE</v>
      </c>
      <c r="C44" s="70"/>
      <c r="D44" s="70">
        <v>278</v>
      </c>
      <c r="E44" s="71" t="s">
        <v>88</v>
      </c>
      <c r="F44" s="65">
        <v>69.61</v>
      </c>
      <c r="G44" s="60"/>
      <c r="H44" s="190"/>
      <c r="I44" s="62">
        <f t="shared" si="10"/>
        <v>69.61</v>
      </c>
      <c r="J44" s="62"/>
      <c r="L44" s="63">
        <f t="shared" si="14"/>
        <v>69.61</v>
      </c>
      <c r="N44" s="171">
        <f t="shared" si="11"/>
        <v>35</v>
      </c>
      <c r="O44" s="94" t="s">
        <v>36</v>
      </c>
      <c r="P44" s="173" t="s">
        <v>37</v>
      </c>
      <c r="Q44" s="95" t="s">
        <v>37</v>
      </c>
      <c r="R44" s="96" t="s">
        <v>48</v>
      </c>
      <c r="S44" s="97" t="s">
        <v>53</v>
      </c>
      <c r="T44" s="98">
        <f aca="true" t="shared" si="22" ref="T44:T55">D44</f>
        <v>278</v>
      </c>
      <c r="U44" s="99" t="str">
        <f aca="true" t="shared" si="23" ref="U44:U55">IF(E44=0,"0",E44)</f>
        <v>09.07.2021</v>
      </c>
      <c r="V44" s="100">
        <f aca="true" t="shared" si="24" ref="V44:V55">F44</f>
        <v>69.61</v>
      </c>
      <c r="W44" s="101">
        <f aca="true" t="shared" si="25" ref="W44:W55">V44-X44</f>
        <v>0</v>
      </c>
      <c r="X44" s="102">
        <f aca="true" t="shared" si="26" ref="X44:X55">I44</f>
        <v>69.61</v>
      </c>
      <c r="Y44" s="101">
        <f aca="true" t="shared" si="27" ref="Y44:Y55">G44+H44</f>
        <v>0</v>
      </c>
      <c r="Z44" s="103">
        <f aca="true" t="shared" si="28" ref="Z44:Z55">W44-Y44</f>
        <v>0</v>
      </c>
    </row>
    <row r="45" spans="1:26" s="35" customFormat="1" ht="12.75">
      <c r="A45" s="145">
        <f t="shared" si="12"/>
        <v>36</v>
      </c>
      <c r="B45" s="61" t="str">
        <f t="shared" si="13"/>
        <v>SPITAL JUDETEAN BAIA MARE</v>
      </c>
      <c r="C45" s="70"/>
      <c r="D45" s="70">
        <v>277</v>
      </c>
      <c r="E45" s="71" t="s">
        <v>88</v>
      </c>
      <c r="F45" s="65">
        <v>79.45</v>
      </c>
      <c r="G45" s="60"/>
      <c r="H45" s="190"/>
      <c r="I45" s="62">
        <f t="shared" si="10"/>
        <v>79.45</v>
      </c>
      <c r="J45" s="62"/>
      <c r="L45" s="63">
        <f t="shared" si="14"/>
        <v>79.45</v>
      </c>
      <c r="N45" s="171">
        <f t="shared" si="11"/>
        <v>36</v>
      </c>
      <c r="O45" s="94" t="s">
        <v>36</v>
      </c>
      <c r="P45" s="173" t="s">
        <v>37</v>
      </c>
      <c r="Q45" s="95" t="s">
        <v>37</v>
      </c>
      <c r="R45" s="96" t="s">
        <v>48</v>
      </c>
      <c r="S45" s="97" t="s">
        <v>53</v>
      </c>
      <c r="T45" s="98">
        <f t="shared" si="22"/>
        <v>277</v>
      </c>
      <c r="U45" s="99" t="str">
        <f t="shared" si="23"/>
        <v>09.07.2021</v>
      </c>
      <c r="V45" s="100">
        <f t="shared" si="24"/>
        <v>79.45</v>
      </c>
      <c r="W45" s="101">
        <f t="shared" si="25"/>
        <v>0</v>
      </c>
      <c r="X45" s="102">
        <f t="shared" si="26"/>
        <v>79.45</v>
      </c>
      <c r="Y45" s="101">
        <f t="shared" si="27"/>
        <v>0</v>
      </c>
      <c r="Z45" s="103">
        <f t="shared" si="28"/>
        <v>0</v>
      </c>
    </row>
    <row r="46" spans="1:26" s="35" customFormat="1" ht="12.75">
      <c r="A46" s="145">
        <f>N46</f>
        <v>37</v>
      </c>
      <c r="B46" s="61" t="str">
        <f>O46</f>
        <v>SPITAL JUDETEAN BAIA MARE</v>
      </c>
      <c r="C46" s="70"/>
      <c r="D46" s="70">
        <v>552</v>
      </c>
      <c r="E46" s="71" t="s">
        <v>89</v>
      </c>
      <c r="F46" s="72">
        <v>205.5</v>
      </c>
      <c r="G46" s="60"/>
      <c r="H46" s="190"/>
      <c r="I46" s="62">
        <f t="shared" si="10"/>
        <v>205.5</v>
      </c>
      <c r="J46" s="62"/>
      <c r="L46" s="63">
        <f>F46</f>
        <v>205.5</v>
      </c>
      <c r="N46" s="171">
        <f t="shared" si="11"/>
        <v>37</v>
      </c>
      <c r="O46" s="94" t="s">
        <v>36</v>
      </c>
      <c r="P46" s="173" t="s">
        <v>37</v>
      </c>
      <c r="Q46" s="95" t="s">
        <v>37</v>
      </c>
      <c r="R46" s="96" t="s">
        <v>48</v>
      </c>
      <c r="S46" s="97" t="s">
        <v>53</v>
      </c>
      <c r="T46" s="98">
        <f t="shared" si="22"/>
        <v>552</v>
      </c>
      <c r="U46" s="99" t="str">
        <f t="shared" si="23"/>
        <v>11.07.2021</v>
      </c>
      <c r="V46" s="100">
        <f t="shared" si="24"/>
        <v>205.5</v>
      </c>
      <c r="W46" s="101">
        <f t="shared" si="25"/>
        <v>0</v>
      </c>
      <c r="X46" s="102">
        <f t="shared" si="26"/>
        <v>205.5</v>
      </c>
      <c r="Y46" s="101">
        <f t="shared" si="27"/>
        <v>0</v>
      </c>
      <c r="Z46" s="103">
        <f t="shared" si="28"/>
        <v>0</v>
      </c>
    </row>
    <row r="47" spans="1:26" s="35" customFormat="1" ht="12.75">
      <c r="A47" s="145">
        <f t="shared" si="12"/>
        <v>38</v>
      </c>
      <c r="B47" s="61" t="str">
        <f t="shared" si="13"/>
        <v>SPITAL JUDETEAN BAIA MARE</v>
      </c>
      <c r="C47" s="70"/>
      <c r="D47" s="70">
        <v>1256</v>
      </c>
      <c r="E47" s="71" t="s">
        <v>90</v>
      </c>
      <c r="F47" s="72">
        <v>47.41</v>
      </c>
      <c r="G47" s="60"/>
      <c r="H47" s="190"/>
      <c r="I47" s="62">
        <f t="shared" si="10"/>
        <v>47.41</v>
      </c>
      <c r="J47" s="62"/>
      <c r="L47" s="63">
        <f t="shared" si="14"/>
        <v>47.41</v>
      </c>
      <c r="N47" s="171">
        <f t="shared" si="11"/>
        <v>38</v>
      </c>
      <c r="O47" s="94" t="s">
        <v>36</v>
      </c>
      <c r="P47" s="173" t="s">
        <v>37</v>
      </c>
      <c r="Q47" s="95" t="s">
        <v>37</v>
      </c>
      <c r="R47" s="96" t="s">
        <v>48</v>
      </c>
      <c r="S47" s="97" t="s">
        <v>53</v>
      </c>
      <c r="T47" s="98">
        <f t="shared" si="22"/>
        <v>1256</v>
      </c>
      <c r="U47" s="99" t="str">
        <f t="shared" si="23"/>
        <v>12.07.2021</v>
      </c>
      <c r="V47" s="100">
        <f t="shared" si="24"/>
        <v>47.41</v>
      </c>
      <c r="W47" s="101">
        <f t="shared" si="25"/>
        <v>0</v>
      </c>
      <c r="X47" s="102">
        <f t="shared" si="26"/>
        <v>47.41</v>
      </c>
      <c r="Y47" s="101">
        <f t="shared" si="27"/>
        <v>0</v>
      </c>
      <c r="Z47" s="103">
        <f t="shared" si="28"/>
        <v>0</v>
      </c>
    </row>
    <row r="48" spans="1:26" s="35" customFormat="1" ht="12.75">
      <c r="A48" s="145">
        <f aca="true" t="shared" si="29" ref="A48:B54">N48</f>
        <v>39</v>
      </c>
      <c r="B48" s="61" t="str">
        <f t="shared" si="29"/>
        <v>SPITAL JUDETEAN BAIA MARE</v>
      </c>
      <c r="C48" s="70"/>
      <c r="D48" s="64">
        <v>283</v>
      </c>
      <c r="E48" s="71" t="s">
        <v>90</v>
      </c>
      <c r="F48" s="72">
        <v>113.18</v>
      </c>
      <c r="G48" s="60"/>
      <c r="H48" s="190"/>
      <c r="I48" s="62">
        <f t="shared" si="10"/>
        <v>113.18</v>
      </c>
      <c r="J48" s="62"/>
      <c r="L48" s="63">
        <f aca="true" t="shared" si="30" ref="L48:L55">F48</f>
        <v>113.18</v>
      </c>
      <c r="N48" s="171">
        <f t="shared" si="11"/>
        <v>39</v>
      </c>
      <c r="O48" s="94" t="s">
        <v>36</v>
      </c>
      <c r="P48" s="173" t="s">
        <v>37</v>
      </c>
      <c r="Q48" s="95" t="s">
        <v>37</v>
      </c>
      <c r="R48" s="96" t="s">
        <v>48</v>
      </c>
      <c r="S48" s="97" t="s">
        <v>53</v>
      </c>
      <c r="T48" s="98">
        <f t="shared" si="22"/>
        <v>283</v>
      </c>
      <c r="U48" s="99" t="str">
        <f t="shared" si="23"/>
        <v>12.07.2021</v>
      </c>
      <c r="V48" s="100">
        <f t="shared" si="24"/>
        <v>113.18</v>
      </c>
      <c r="W48" s="101">
        <f t="shared" si="25"/>
        <v>0</v>
      </c>
      <c r="X48" s="102">
        <f t="shared" si="26"/>
        <v>113.18</v>
      </c>
      <c r="Y48" s="101">
        <f t="shared" si="27"/>
        <v>0</v>
      </c>
      <c r="Z48" s="103">
        <f t="shared" si="28"/>
        <v>0</v>
      </c>
    </row>
    <row r="49" spans="1:26" s="35" customFormat="1" ht="12.75">
      <c r="A49" s="145">
        <f t="shared" si="29"/>
        <v>40</v>
      </c>
      <c r="B49" s="61" t="str">
        <f t="shared" si="29"/>
        <v>SPITAL JUDETEAN BAIA MARE</v>
      </c>
      <c r="C49" s="70"/>
      <c r="D49" s="64">
        <v>304031</v>
      </c>
      <c r="E49" s="71" t="s">
        <v>90</v>
      </c>
      <c r="F49" s="65">
        <v>56</v>
      </c>
      <c r="G49" s="60"/>
      <c r="H49" s="190"/>
      <c r="I49" s="62">
        <f t="shared" si="10"/>
        <v>56</v>
      </c>
      <c r="J49" s="62"/>
      <c r="L49" s="63">
        <f t="shared" si="30"/>
        <v>56</v>
      </c>
      <c r="N49" s="171">
        <f t="shared" si="11"/>
        <v>40</v>
      </c>
      <c r="O49" s="94" t="s">
        <v>36</v>
      </c>
      <c r="P49" s="173" t="s">
        <v>37</v>
      </c>
      <c r="Q49" s="95" t="s">
        <v>37</v>
      </c>
      <c r="R49" s="96" t="s">
        <v>48</v>
      </c>
      <c r="S49" s="97" t="s">
        <v>53</v>
      </c>
      <c r="T49" s="98">
        <f t="shared" si="22"/>
        <v>304031</v>
      </c>
      <c r="U49" s="99" t="str">
        <f t="shared" si="23"/>
        <v>12.07.2021</v>
      </c>
      <c r="V49" s="100">
        <f t="shared" si="24"/>
        <v>56</v>
      </c>
      <c r="W49" s="101">
        <f t="shared" si="25"/>
        <v>0</v>
      </c>
      <c r="X49" s="102">
        <f t="shared" si="26"/>
        <v>56</v>
      </c>
      <c r="Y49" s="101">
        <f t="shared" si="27"/>
        <v>0</v>
      </c>
      <c r="Z49" s="103">
        <f t="shared" si="28"/>
        <v>0</v>
      </c>
    </row>
    <row r="50" spans="1:26" s="35" customFormat="1" ht="12.75">
      <c r="A50" s="145">
        <f t="shared" si="29"/>
        <v>41</v>
      </c>
      <c r="B50" s="61" t="str">
        <f t="shared" si="29"/>
        <v>SPITAL JUDETEAN BAIA MARE</v>
      </c>
      <c r="C50" s="70"/>
      <c r="D50" s="64">
        <v>281</v>
      </c>
      <c r="E50" s="71" t="s">
        <v>91</v>
      </c>
      <c r="F50" s="65">
        <v>400.06</v>
      </c>
      <c r="G50" s="60"/>
      <c r="H50" s="190"/>
      <c r="I50" s="62">
        <f t="shared" si="10"/>
        <v>400.06</v>
      </c>
      <c r="J50" s="62"/>
      <c r="L50" s="63">
        <f t="shared" si="30"/>
        <v>400.06</v>
      </c>
      <c r="N50" s="171">
        <f t="shared" si="11"/>
        <v>41</v>
      </c>
      <c r="O50" s="94" t="s">
        <v>36</v>
      </c>
      <c r="P50" s="173" t="s">
        <v>37</v>
      </c>
      <c r="Q50" s="95" t="s">
        <v>37</v>
      </c>
      <c r="R50" s="96" t="s">
        <v>48</v>
      </c>
      <c r="S50" s="97" t="s">
        <v>53</v>
      </c>
      <c r="T50" s="98">
        <f t="shared" si="22"/>
        <v>281</v>
      </c>
      <c r="U50" s="99" t="str">
        <f t="shared" si="23"/>
        <v>14.07.2021</v>
      </c>
      <c r="V50" s="100">
        <f t="shared" si="24"/>
        <v>400.06</v>
      </c>
      <c r="W50" s="101">
        <f t="shared" si="25"/>
        <v>0</v>
      </c>
      <c r="X50" s="102">
        <f t="shared" si="26"/>
        <v>400.06</v>
      </c>
      <c r="Y50" s="101">
        <f t="shared" si="27"/>
        <v>0</v>
      </c>
      <c r="Z50" s="103">
        <f t="shared" si="28"/>
        <v>0</v>
      </c>
    </row>
    <row r="51" spans="1:26" s="35" customFormat="1" ht="12.75">
      <c r="A51" s="145">
        <f t="shared" si="29"/>
        <v>42</v>
      </c>
      <c r="B51" s="61" t="str">
        <f t="shared" si="29"/>
        <v>SPITAL JUDETEAN BAIA MARE</v>
      </c>
      <c r="C51" s="70"/>
      <c r="D51" s="64">
        <v>282</v>
      </c>
      <c r="E51" s="71" t="s">
        <v>91</v>
      </c>
      <c r="F51" s="65">
        <v>90.01</v>
      </c>
      <c r="G51" s="60"/>
      <c r="H51" s="190"/>
      <c r="I51" s="62">
        <f t="shared" si="10"/>
        <v>90.01</v>
      </c>
      <c r="J51" s="62"/>
      <c r="L51" s="63">
        <f t="shared" si="30"/>
        <v>90.01</v>
      </c>
      <c r="N51" s="171">
        <f t="shared" si="11"/>
        <v>42</v>
      </c>
      <c r="O51" s="94" t="s">
        <v>36</v>
      </c>
      <c r="P51" s="173" t="s">
        <v>37</v>
      </c>
      <c r="Q51" s="95" t="s">
        <v>37</v>
      </c>
      <c r="R51" s="96" t="s">
        <v>48</v>
      </c>
      <c r="S51" s="97" t="s">
        <v>53</v>
      </c>
      <c r="T51" s="98">
        <f t="shared" si="22"/>
        <v>282</v>
      </c>
      <c r="U51" s="99" t="str">
        <f t="shared" si="23"/>
        <v>14.07.2021</v>
      </c>
      <c r="V51" s="100">
        <f t="shared" si="24"/>
        <v>90.01</v>
      </c>
      <c r="W51" s="101">
        <f t="shared" si="25"/>
        <v>0</v>
      </c>
      <c r="X51" s="102">
        <f t="shared" si="26"/>
        <v>90.01</v>
      </c>
      <c r="Y51" s="101">
        <f t="shared" si="27"/>
        <v>0</v>
      </c>
      <c r="Z51" s="103">
        <f t="shared" si="28"/>
        <v>0</v>
      </c>
    </row>
    <row r="52" spans="1:26" s="35" customFormat="1" ht="12.75">
      <c r="A52" s="145">
        <f t="shared" si="29"/>
        <v>43</v>
      </c>
      <c r="B52" s="61" t="str">
        <f t="shared" si="29"/>
        <v>SPITAL JUDETEAN BAIA MARE</v>
      </c>
      <c r="C52" s="70"/>
      <c r="D52" s="64">
        <v>292</v>
      </c>
      <c r="E52" s="71" t="s">
        <v>92</v>
      </c>
      <c r="F52" s="65">
        <v>116.03</v>
      </c>
      <c r="G52" s="60"/>
      <c r="H52" s="190"/>
      <c r="I52" s="62">
        <f t="shared" si="10"/>
        <v>116.03</v>
      </c>
      <c r="J52" s="62"/>
      <c r="L52" s="63">
        <f t="shared" si="30"/>
        <v>116.03</v>
      </c>
      <c r="N52" s="171">
        <f t="shared" si="11"/>
        <v>43</v>
      </c>
      <c r="O52" s="94" t="s">
        <v>36</v>
      </c>
      <c r="P52" s="173" t="s">
        <v>37</v>
      </c>
      <c r="Q52" s="95" t="s">
        <v>37</v>
      </c>
      <c r="R52" s="96" t="s">
        <v>48</v>
      </c>
      <c r="S52" s="97" t="s">
        <v>53</v>
      </c>
      <c r="T52" s="98">
        <f t="shared" si="22"/>
        <v>292</v>
      </c>
      <c r="U52" s="99" t="str">
        <f t="shared" si="23"/>
        <v>15.07.2021</v>
      </c>
      <c r="V52" s="100">
        <f t="shared" si="24"/>
        <v>116.03</v>
      </c>
      <c r="W52" s="101">
        <f t="shared" si="25"/>
        <v>0</v>
      </c>
      <c r="X52" s="102">
        <f t="shared" si="26"/>
        <v>116.03</v>
      </c>
      <c r="Y52" s="101">
        <f t="shared" si="27"/>
        <v>0</v>
      </c>
      <c r="Z52" s="103">
        <f t="shared" si="28"/>
        <v>0</v>
      </c>
    </row>
    <row r="53" spans="1:26" s="35" customFormat="1" ht="12.75">
      <c r="A53" s="145">
        <f t="shared" si="29"/>
        <v>44</v>
      </c>
      <c r="B53" s="61" t="str">
        <f t="shared" si="29"/>
        <v>SPITAL JUDETEAN BAIA MARE</v>
      </c>
      <c r="C53" s="70"/>
      <c r="D53" s="64">
        <v>293</v>
      </c>
      <c r="E53" s="71" t="s">
        <v>92</v>
      </c>
      <c r="F53" s="72">
        <v>49</v>
      </c>
      <c r="G53" s="60"/>
      <c r="H53" s="190"/>
      <c r="I53" s="62">
        <f t="shared" si="10"/>
        <v>49</v>
      </c>
      <c r="J53" s="62"/>
      <c r="L53" s="63">
        <f t="shared" si="30"/>
        <v>49</v>
      </c>
      <c r="N53" s="171">
        <f t="shared" si="11"/>
        <v>44</v>
      </c>
      <c r="O53" s="94" t="s">
        <v>36</v>
      </c>
      <c r="P53" s="173" t="s">
        <v>37</v>
      </c>
      <c r="Q53" s="95" t="s">
        <v>37</v>
      </c>
      <c r="R53" s="96" t="s">
        <v>48</v>
      </c>
      <c r="S53" s="97" t="s">
        <v>53</v>
      </c>
      <c r="T53" s="98">
        <f t="shared" si="22"/>
        <v>293</v>
      </c>
      <c r="U53" s="99" t="str">
        <f t="shared" si="23"/>
        <v>15.07.2021</v>
      </c>
      <c r="V53" s="100">
        <f t="shared" si="24"/>
        <v>49</v>
      </c>
      <c r="W53" s="101">
        <f t="shared" si="25"/>
        <v>0</v>
      </c>
      <c r="X53" s="102">
        <f t="shared" si="26"/>
        <v>49</v>
      </c>
      <c r="Y53" s="101">
        <f t="shared" si="27"/>
        <v>0</v>
      </c>
      <c r="Z53" s="103">
        <f t="shared" si="28"/>
        <v>0</v>
      </c>
    </row>
    <row r="54" spans="1:26" s="35" customFormat="1" ht="12.75">
      <c r="A54" s="145">
        <f t="shared" si="29"/>
        <v>45</v>
      </c>
      <c r="B54" s="61" t="str">
        <f t="shared" si="29"/>
        <v>SPITAL JUDETEAN BAIA MARE</v>
      </c>
      <c r="C54" s="70"/>
      <c r="D54" s="70">
        <v>283</v>
      </c>
      <c r="E54" s="71" t="s">
        <v>92</v>
      </c>
      <c r="F54" s="72">
        <v>85.24</v>
      </c>
      <c r="G54" s="60"/>
      <c r="H54" s="190"/>
      <c r="I54" s="62">
        <f t="shared" si="10"/>
        <v>85.24</v>
      </c>
      <c r="J54" s="62"/>
      <c r="L54" s="63">
        <f t="shared" si="30"/>
        <v>85.24</v>
      </c>
      <c r="N54" s="171">
        <f t="shared" si="11"/>
        <v>45</v>
      </c>
      <c r="O54" s="94" t="s">
        <v>36</v>
      </c>
      <c r="P54" s="173" t="s">
        <v>37</v>
      </c>
      <c r="Q54" s="95" t="s">
        <v>37</v>
      </c>
      <c r="R54" s="96" t="s">
        <v>48</v>
      </c>
      <c r="S54" s="97" t="s">
        <v>53</v>
      </c>
      <c r="T54" s="98">
        <f t="shared" si="22"/>
        <v>283</v>
      </c>
      <c r="U54" s="99" t="str">
        <f t="shared" si="23"/>
        <v>15.07.2021</v>
      </c>
      <c r="V54" s="100">
        <f t="shared" si="24"/>
        <v>85.24</v>
      </c>
      <c r="W54" s="101">
        <f t="shared" si="25"/>
        <v>0</v>
      </c>
      <c r="X54" s="102">
        <f t="shared" si="26"/>
        <v>85.24</v>
      </c>
      <c r="Y54" s="101">
        <f t="shared" si="27"/>
        <v>0</v>
      </c>
      <c r="Z54" s="103">
        <f t="shared" si="28"/>
        <v>0</v>
      </c>
    </row>
    <row r="55" spans="1:26" s="35" customFormat="1" ht="12.75">
      <c r="A55" s="145">
        <f>N55</f>
        <v>46</v>
      </c>
      <c r="B55" s="61" t="str">
        <f>O55</f>
        <v>SPITAL JUDETEAN BAIA MARE</v>
      </c>
      <c r="C55" s="70"/>
      <c r="D55" s="70">
        <v>284</v>
      </c>
      <c r="E55" s="71" t="s">
        <v>92</v>
      </c>
      <c r="F55" s="72">
        <v>172.34</v>
      </c>
      <c r="G55" s="60"/>
      <c r="H55" s="190"/>
      <c r="I55" s="62">
        <f t="shared" si="10"/>
        <v>172.34</v>
      </c>
      <c r="J55" s="62"/>
      <c r="L55" s="63">
        <f t="shared" si="30"/>
        <v>172.34</v>
      </c>
      <c r="N55" s="171">
        <f t="shared" si="11"/>
        <v>46</v>
      </c>
      <c r="O55" s="94" t="s">
        <v>36</v>
      </c>
      <c r="P55" s="173" t="s">
        <v>37</v>
      </c>
      <c r="Q55" s="95" t="s">
        <v>37</v>
      </c>
      <c r="R55" s="96" t="s">
        <v>48</v>
      </c>
      <c r="S55" s="97" t="s">
        <v>53</v>
      </c>
      <c r="T55" s="98">
        <f t="shared" si="22"/>
        <v>284</v>
      </c>
      <c r="U55" s="99" t="str">
        <f t="shared" si="23"/>
        <v>15.07.2021</v>
      </c>
      <c r="V55" s="100">
        <f t="shared" si="24"/>
        <v>172.34</v>
      </c>
      <c r="W55" s="101">
        <f t="shared" si="25"/>
        <v>0</v>
      </c>
      <c r="X55" s="102">
        <f t="shared" si="26"/>
        <v>172.34</v>
      </c>
      <c r="Y55" s="101">
        <f t="shared" si="27"/>
        <v>0</v>
      </c>
      <c r="Z55" s="103">
        <f t="shared" si="28"/>
        <v>0</v>
      </c>
    </row>
    <row r="56" spans="1:26" s="35" customFormat="1" ht="12.75">
      <c r="A56" s="145">
        <f aca="true" t="shared" si="31" ref="A56:A62">N56</f>
        <v>47</v>
      </c>
      <c r="B56" s="61" t="str">
        <f aca="true" t="shared" si="32" ref="B56:B62">O56</f>
        <v>SPITAL JUDETEAN BAIA MARE</v>
      </c>
      <c r="C56" s="70"/>
      <c r="D56" s="70">
        <v>294</v>
      </c>
      <c r="E56" s="71" t="s">
        <v>93</v>
      </c>
      <c r="F56" s="65">
        <v>128.59</v>
      </c>
      <c r="G56" s="60"/>
      <c r="H56" s="190"/>
      <c r="I56" s="62">
        <f t="shared" si="10"/>
        <v>128.59</v>
      </c>
      <c r="J56" s="62"/>
      <c r="L56" s="63">
        <f>F56</f>
        <v>128.59</v>
      </c>
      <c r="N56" s="171">
        <f t="shared" si="11"/>
        <v>47</v>
      </c>
      <c r="O56" s="94" t="s">
        <v>36</v>
      </c>
      <c r="P56" s="173" t="s">
        <v>37</v>
      </c>
      <c r="Q56" s="95" t="s">
        <v>37</v>
      </c>
      <c r="R56" s="96" t="s">
        <v>48</v>
      </c>
      <c r="S56" s="97" t="s">
        <v>53</v>
      </c>
      <c r="T56" s="98">
        <f>D56</f>
        <v>294</v>
      </c>
      <c r="U56" s="99" t="str">
        <f>IF(E56=0,"0",E56)</f>
        <v>19.07.2021</v>
      </c>
      <c r="V56" s="100">
        <f>F56</f>
        <v>128.59</v>
      </c>
      <c r="W56" s="101">
        <f>V56-X56</f>
        <v>0</v>
      </c>
      <c r="X56" s="102">
        <f>I56</f>
        <v>128.59</v>
      </c>
      <c r="Y56" s="101">
        <f>G56+H56</f>
        <v>0</v>
      </c>
      <c r="Z56" s="103">
        <f>W56-Y56</f>
        <v>0</v>
      </c>
    </row>
    <row r="57" spans="1:26" s="35" customFormat="1" ht="12.75">
      <c r="A57" s="145">
        <f t="shared" si="31"/>
        <v>48</v>
      </c>
      <c r="B57" s="61" t="str">
        <f t="shared" si="32"/>
        <v>SPITAL JUDETEAN BAIA MARE</v>
      </c>
      <c r="C57" s="70"/>
      <c r="D57" s="70">
        <v>1260</v>
      </c>
      <c r="E57" s="71" t="s">
        <v>94</v>
      </c>
      <c r="F57" s="65">
        <v>222.38</v>
      </c>
      <c r="G57" s="60"/>
      <c r="H57" s="190"/>
      <c r="I57" s="62">
        <f t="shared" si="10"/>
        <v>222.38</v>
      </c>
      <c r="J57" s="62"/>
      <c r="L57" s="63">
        <f>F57</f>
        <v>222.38</v>
      </c>
      <c r="N57" s="171">
        <f t="shared" si="11"/>
        <v>48</v>
      </c>
      <c r="O57" s="94" t="s">
        <v>36</v>
      </c>
      <c r="P57" s="173" t="s">
        <v>37</v>
      </c>
      <c r="Q57" s="95" t="s">
        <v>37</v>
      </c>
      <c r="R57" s="96" t="s">
        <v>48</v>
      </c>
      <c r="S57" s="97" t="s">
        <v>53</v>
      </c>
      <c r="T57" s="98">
        <f>D57</f>
        <v>1260</v>
      </c>
      <c r="U57" s="99" t="str">
        <f>IF(E57=0,"0",E57)</f>
        <v>16.07.2021</v>
      </c>
      <c r="V57" s="100">
        <f>F57</f>
        <v>222.38</v>
      </c>
      <c r="W57" s="101">
        <f>V57-X57</f>
        <v>0</v>
      </c>
      <c r="X57" s="102">
        <f>I57</f>
        <v>222.38</v>
      </c>
      <c r="Y57" s="101">
        <f>G57+H57</f>
        <v>0</v>
      </c>
      <c r="Z57" s="103">
        <f>W57-Y57</f>
        <v>0</v>
      </c>
    </row>
    <row r="58" spans="1:26" s="35" customFormat="1" ht="12.75">
      <c r="A58" s="145">
        <f t="shared" si="31"/>
        <v>49</v>
      </c>
      <c r="B58" s="61" t="str">
        <f t="shared" si="32"/>
        <v>SPITAL JUDETEAN BAIA MARE</v>
      </c>
      <c r="C58" s="70"/>
      <c r="D58" s="70">
        <v>1227196</v>
      </c>
      <c r="E58" s="71" t="s">
        <v>94</v>
      </c>
      <c r="F58" s="65">
        <v>86.62</v>
      </c>
      <c r="G58" s="60"/>
      <c r="H58" s="190"/>
      <c r="I58" s="62">
        <f t="shared" si="10"/>
        <v>86.62</v>
      </c>
      <c r="J58" s="62"/>
      <c r="L58" s="63">
        <f>F58</f>
        <v>86.62</v>
      </c>
      <c r="N58" s="171">
        <f t="shared" si="11"/>
        <v>49</v>
      </c>
      <c r="O58" s="94" t="s">
        <v>36</v>
      </c>
      <c r="P58" s="173" t="s">
        <v>37</v>
      </c>
      <c r="Q58" s="95" t="s">
        <v>37</v>
      </c>
      <c r="R58" s="96" t="s">
        <v>48</v>
      </c>
      <c r="S58" s="97" t="s">
        <v>53</v>
      </c>
      <c r="T58" s="98">
        <f>D58</f>
        <v>1227196</v>
      </c>
      <c r="U58" s="99" t="str">
        <f>IF(E58=0,"0",E58)</f>
        <v>16.07.2021</v>
      </c>
      <c r="V58" s="100">
        <f>F58</f>
        <v>86.62</v>
      </c>
      <c r="W58" s="101">
        <f>V58-X58</f>
        <v>0</v>
      </c>
      <c r="X58" s="102">
        <f>I58</f>
        <v>86.62</v>
      </c>
      <c r="Y58" s="101">
        <f>G58+H58</f>
        <v>0</v>
      </c>
      <c r="Z58" s="103">
        <f>W58-Y58</f>
        <v>0</v>
      </c>
    </row>
    <row r="59" spans="1:26" s="35" customFormat="1" ht="12.75">
      <c r="A59" s="145">
        <f t="shared" si="31"/>
        <v>50</v>
      </c>
      <c r="B59" s="61" t="str">
        <f t="shared" si="32"/>
        <v>SPITAL JUDETEAN BAIA MARE</v>
      </c>
      <c r="C59" s="70"/>
      <c r="D59" s="70">
        <v>124</v>
      </c>
      <c r="E59" s="71" t="s">
        <v>94</v>
      </c>
      <c r="F59" s="65">
        <v>88.27</v>
      </c>
      <c r="G59" s="60"/>
      <c r="H59" s="190"/>
      <c r="I59" s="62">
        <f t="shared" si="10"/>
        <v>88.27</v>
      </c>
      <c r="J59" s="62"/>
      <c r="L59" s="63">
        <f>F59</f>
        <v>88.27</v>
      </c>
      <c r="N59" s="171">
        <f t="shared" si="11"/>
        <v>50</v>
      </c>
      <c r="O59" s="94" t="s">
        <v>36</v>
      </c>
      <c r="P59" s="173" t="s">
        <v>37</v>
      </c>
      <c r="Q59" s="95" t="s">
        <v>37</v>
      </c>
      <c r="R59" s="96" t="s">
        <v>48</v>
      </c>
      <c r="S59" s="97" t="s">
        <v>53</v>
      </c>
      <c r="T59" s="98">
        <f>D59</f>
        <v>124</v>
      </c>
      <c r="U59" s="99" t="str">
        <f>IF(E59=0,"0",E59)</f>
        <v>16.07.2021</v>
      </c>
      <c r="V59" s="100">
        <f>F59</f>
        <v>88.27</v>
      </c>
      <c r="W59" s="101">
        <f>V59-X59</f>
        <v>0</v>
      </c>
      <c r="X59" s="102">
        <f>I59</f>
        <v>88.27</v>
      </c>
      <c r="Y59" s="101">
        <f>G59+H59</f>
        <v>0</v>
      </c>
      <c r="Z59" s="103">
        <f>W59-Y59</f>
        <v>0</v>
      </c>
    </row>
    <row r="60" spans="1:26" s="35" customFormat="1" ht="12.75">
      <c r="A60" s="145">
        <f t="shared" si="31"/>
        <v>51</v>
      </c>
      <c r="B60" s="61" t="str">
        <f t="shared" si="32"/>
        <v>SPITAL JUDETEAN BAIA MARE</v>
      </c>
      <c r="C60" s="70"/>
      <c r="D60" s="70">
        <v>1258</v>
      </c>
      <c r="E60" s="71" t="s">
        <v>94</v>
      </c>
      <c r="F60" s="65">
        <v>22.11</v>
      </c>
      <c r="G60" s="60"/>
      <c r="H60" s="190"/>
      <c r="I60" s="62">
        <f t="shared" si="10"/>
        <v>22.11</v>
      </c>
      <c r="J60" s="62"/>
      <c r="L60" s="63">
        <f aca="true" t="shared" si="33" ref="L60:L79">F60</f>
        <v>22.11</v>
      </c>
      <c r="N60" s="171">
        <f t="shared" si="11"/>
        <v>51</v>
      </c>
      <c r="O60" s="94" t="s">
        <v>36</v>
      </c>
      <c r="P60" s="173" t="s">
        <v>37</v>
      </c>
      <c r="Q60" s="95" t="s">
        <v>37</v>
      </c>
      <c r="R60" s="96" t="s">
        <v>48</v>
      </c>
      <c r="S60" s="97" t="s">
        <v>53</v>
      </c>
      <c r="T60" s="98">
        <f aca="true" t="shared" si="34" ref="T60:T93">D60</f>
        <v>1258</v>
      </c>
      <c r="U60" s="99" t="str">
        <f aca="true" t="shared" si="35" ref="U60:U93">IF(E60=0,"0",E60)</f>
        <v>16.07.2021</v>
      </c>
      <c r="V60" s="100">
        <f aca="true" t="shared" si="36" ref="V60:V93">F60</f>
        <v>22.11</v>
      </c>
      <c r="W60" s="101">
        <f aca="true" t="shared" si="37" ref="W60:W93">V60-X60</f>
        <v>0</v>
      </c>
      <c r="X60" s="102">
        <f aca="true" t="shared" si="38" ref="X60:X93">I60</f>
        <v>22.11</v>
      </c>
      <c r="Y60" s="101">
        <f aca="true" t="shared" si="39" ref="Y60:Y93">G60+H60</f>
        <v>0</v>
      </c>
      <c r="Z60" s="103">
        <f aca="true" t="shared" si="40" ref="Z60:Z93">W60-Y60</f>
        <v>0</v>
      </c>
    </row>
    <row r="61" spans="1:26" s="35" customFormat="1" ht="12.75">
      <c r="A61" s="145">
        <f t="shared" si="31"/>
        <v>52</v>
      </c>
      <c r="B61" s="61" t="str">
        <f t="shared" si="32"/>
        <v>SPITAL JUDETEAN BAIA MARE</v>
      </c>
      <c r="C61" s="70"/>
      <c r="D61" s="70">
        <v>1259</v>
      </c>
      <c r="E61" s="71" t="s">
        <v>94</v>
      </c>
      <c r="F61" s="65">
        <v>38.42</v>
      </c>
      <c r="G61" s="60"/>
      <c r="H61" s="190"/>
      <c r="I61" s="62">
        <f t="shared" si="10"/>
        <v>38.42</v>
      </c>
      <c r="J61" s="62"/>
      <c r="L61" s="63">
        <f t="shared" si="33"/>
        <v>38.42</v>
      </c>
      <c r="N61" s="171">
        <f t="shared" si="11"/>
        <v>52</v>
      </c>
      <c r="O61" s="94" t="s">
        <v>36</v>
      </c>
      <c r="P61" s="173" t="s">
        <v>37</v>
      </c>
      <c r="Q61" s="95" t="s">
        <v>37</v>
      </c>
      <c r="R61" s="96" t="s">
        <v>48</v>
      </c>
      <c r="S61" s="97" t="s">
        <v>53</v>
      </c>
      <c r="T61" s="98">
        <f t="shared" si="34"/>
        <v>1259</v>
      </c>
      <c r="U61" s="99" t="str">
        <f t="shared" si="35"/>
        <v>16.07.2021</v>
      </c>
      <c r="V61" s="100">
        <f t="shared" si="36"/>
        <v>38.42</v>
      </c>
      <c r="W61" s="101">
        <f t="shared" si="37"/>
        <v>0</v>
      </c>
      <c r="X61" s="102">
        <f t="shared" si="38"/>
        <v>38.42</v>
      </c>
      <c r="Y61" s="101">
        <f t="shared" si="39"/>
        <v>0</v>
      </c>
      <c r="Z61" s="103">
        <f t="shared" si="40"/>
        <v>0</v>
      </c>
    </row>
    <row r="62" spans="1:26" s="35" customFormat="1" ht="12.75">
      <c r="A62" s="145">
        <f t="shared" si="31"/>
        <v>53</v>
      </c>
      <c r="B62" s="61" t="str">
        <f t="shared" si="32"/>
        <v>SPITAL JUDETEAN BAIA MARE</v>
      </c>
      <c r="C62" s="70"/>
      <c r="D62" s="70">
        <v>285</v>
      </c>
      <c r="E62" s="71" t="s">
        <v>94</v>
      </c>
      <c r="F62" s="65">
        <v>18.38</v>
      </c>
      <c r="G62" s="60"/>
      <c r="H62" s="190"/>
      <c r="I62" s="62">
        <f t="shared" si="10"/>
        <v>18.38</v>
      </c>
      <c r="J62" s="62"/>
      <c r="L62" s="63">
        <f t="shared" si="33"/>
        <v>18.38</v>
      </c>
      <c r="N62" s="171">
        <f t="shared" si="11"/>
        <v>53</v>
      </c>
      <c r="O62" s="94" t="s">
        <v>36</v>
      </c>
      <c r="P62" s="173" t="s">
        <v>37</v>
      </c>
      <c r="Q62" s="95" t="s">
        <v>37</v>
      </c>
      <c r="R62" s="96" t="s">
        <v>48</v>
      </c>
      <c r="S62" s="97" t="s">
        <v>53</v>
      </c>
      <c r="T62" s="98">
        <f t="shared" si="34"/>
        <v>285</v>
      </c>
      <c r="U62" s="99" t="str">
        <f t="shared" si="35"/>
        <v>16.07.2021</v>
      </c>
      <c r="V62" s="100">
        <f t="shared" si="36"/>
        <v>18.38</v>
      </c>
      <c r="W62" s="101">
        <f t="shared" si="37"/>
        <v>0</v>
      </c>
      <c r="X62" s="102">
        <f t="shared" si="38"/>
        <v>18.38</v>
      </c>
      <c r="Y62" s="101">
        <f t="shared" si="39"/>
        <v>0</v>
      </c>
      <c r="Z62" s="103">
        <f t="shared" si="40"/>
        <v>0</v>
      </c>
    </row>
    <row r="63" spans="1:26" s="35" customFormat="1" ht="12.75">
      <c r="A63" s="145">
        <f>N63</f>
        <v>54</v>
      </c>
      <c r="B63" s="61" t="str">
        <f>O63</f>
        <v>SPITAL JUDETEAN BAIA MARE</v>
      </c>
      <c r="C63" s="70"/>
      <c r="D63" s="70">
        <v>286</v>
      </c>
      <c r="E63" s="71" t="s">
        <v>94</v>
      </c>
      <c r="F63" s="65">
        <v>263.4</v>
      </c>
      <c r="G63" s="60"/>
      <c r="H63" s="190"/>
      <c r="I63" s="62">
        <f t="shared" si="10"/>
        <v>263.4</v>
      </c>
      <c r="J63" s="62"/>
      <c r="L63" s="63">
        <f t="shared" si="33"/>
        <v>263.4</v>
      </c>
      <c r="N63" s="171">
        <f t="shared" si="11"/>
        <v>54</v>
      </c>
      <c r="O63" s="94" t="s">
        <v>36</v>
      </c>
      <c r="P63" s="173" t="s">
        <v>37</v>
      </c>
      <c r="Q63" s="95" t="s">
        <v>37</v>
      </c>
      <c r="R63" s="96" t="s">
        <v>48</v>
      </c>
      <c r="S63" s="97" t="s">
        <v>53</v>
      </c>
      <c r="T63" s="98">
        <f t="shared" si="34"/>
        <v>286</v>
      </c>
      <c r="U63" s="99" t="str">
        <f t="shared" si="35"/>
        <v>16.07.2021</v>
      </c>
      <c r="V63" s="100">
        <f t="shared" si="36"/>
        <v>263.4</v>
      </c>
      <c r="W63" s="101">
        <f t="shared" si="37"/>
        <v>0</v>
      </c>
      <c r="X63" s="102">
        <f t="shared" si="38"/>
        <v>263.4</v>
      </c>
      <c r="Y63" s="101">
        <f t="shared" si="39"/>
        <v>0</v>
      </c>
      <c r="Z63" s="103">
        <f t="shared" si="40"/>
        <v>0</v>
      </c>
    </row>
    <row r="64" spans="1:26" s="35" customFormat="1" ht="12.75">
      <c r="A64" s="145">
        <f>N64</f>
        <v>55</v>
      </c>
      <c r="B64" s="61" t="str">
        <f>O64</f>
        <v>SPITAL JUDETEAN BAIA MARE</v>
      </c>
      <c r="C64" s="70"/>
      <c r="D64" s="70">
        <v>8087</v>
      </c>
      <c r="E64" s="71" t="s">
        <v>95</v>
      </c>
      <c r="F64" s="65">
        <v>61.78</v>
      </c>
      <c r="G64" s="60"/>
      <c r="H64" s="190"/>
      <c r="I64" s="62">
        <f t="shared" si="10"/>
        <v>61.78</v>
      </c>
      <c r="J64" s="62"/>
      <c r="L64" s="63">
        <f t="shared" si="33"/>
        <v>61.78</v>
      </c>
      <c r="N64" s="171">
        <f t="shared" si="11"/>
        <v>55</v>
      </c>
      <c r="O64" s="94" t="s">
        <v>36</v>
      </c>
      <c r="P64" s="173" t="s">
        <v>37</v>
      </c>
      <c r="Q64" s="95" t="s">
        <v>37</v>
      </c>
      <c r="R64" s="96" t="s">
        <v>48</v>
      </c>
      <c r="S64" s="97" t="s">
        <v>53</v>
      </c>
      <c r="T64" s="98">
        <f t="shared" si="34"/>
        <v>8087</v>
      </c>
      <c r="U64" s="99" t="str">
        <f t="shared" si="35"/>
        <v>17.07.2021</v>
      </c>
      <c r="V64" s="100">
        <f t="shared" si="36"/>
        <v>61.78</v>
      </c>
      <c r="W64" s="101">
        <f t="shared" si="37"/>
        <v>0</v>
      </c>
      <c r="X64" s="102">
        <f t="shared" si="38"/>
        <v>61.78</v>
      </c>
      <c r="Y64" s="101">
        <f t="shared" si="39"/>
        <v>0</v>
      </c>
      <c r="Z64" s="103">
        <f t="shared" si="40"/>
        <v>0</v>
      </c>
    </row>
    <row r="65" spans="1:26" s="35" customFormat="1" ht="12.75">
      <c r="A65" s="145">
        <f aca="true" t="shared" si="41" ref="A65:A74">N65</f>
        <v>56</v>
      </c>
      <c r="B65" s="61" t="str">
        <f aca="true" t="shared" si="42" ref="B65:B74">O65</f>
        <v>SPITAL JUDETEAN BAIA MARE</v>
      </c>
      <c r="C65" s="70"/>
      <c r="D65" s="70">
        <v>1261</v>
      </c>
      <c r="E65" s="71" t="s">
        <v>96</v>
      </c>
      <c r="F65" s="65">
        <v>121.48</v>
      </c>
      <c r="G65" s="60"/>
      <c r="H65" s="190"/>
      <c r="I65" s="62">
        <f t="shared" si="10"/>
        <v>121.48</v>
      </c>
      <c r="J65" s="62"/>
      <c r="L65" s="63">
        <f t="shared" si="33"/>
        <v>121.48</v>
      </c>
      <c r="N65" s="171">
        <f t="shared" si="11"/>
        <v>56</v>
      </c>
      <c r="O65" s="94" t="s">
        <v>36</v>
      </c>
      <c r="P65" s="173" t="s">
        <v>37</v>
      </c>
      <c r="Q65" s="95" t="s">
        <v>37</v>
      </c>
      <c r="R65" s="96" t="s">
        <v>48</v>
      </c>
      <c r="S65" s="97" t="s">
        <v>53</v>
      </c>
      <c r="T65" s="98">
        <f t="shared" si="34"/>
        <v>1261</v>
      </c>
      <c r="U65" s="99" t="str">
        <f t="shared" si="35"/>
        <v>18.07.2021</v>
      </c>
      <c r="V65" s="100">
        <f t="shared" si="36"/>
        <v>121.48</v>
      </c>
      <c r="W65" s="101">
        <f t="shared" si="37"/>
        <v>0</v>
      </c>
      <c r="X65" s="102">
        <f t="shared" si="38"/>
        <v>121.48</v>
      </c>
      <c r="Y65" s="101">
        <f t="shared" si="39"/>
        <v>0</v>
      </c>
      <c r="Z65" s="103">
        <f t="shared" si="40"/>
        <v>0</v>
      </c>
    </row>
    <row r="66" spans="1:26" s="35" customFormat="1" ht="12.75">
      <c r="A66" s="145">
        <f t="shared" si="41"/>
        <v>57</v>
      </c>
      <c r="B66" s="61" t="str">
        <f t="shared" si="42"/>
        <v>SPITAL JUDETEAN BAIA MARE</v>
      </c>
      <c r="C66" s="70"/>
      <c r="D66" s="70">
        <v>704501070</v>
      </c>
      <c r="E66" s="71" t="s">
        <v>93</v>
      </c>
      <c r="F66" s="65">
        <v>134.53</v>
      </c>
      <c r="G66" s="60"/>
      <c r="H66" s="190"/>
      <c r="I66" s="62">
        <f t="shared" si="10"/>
        <v>134.53</v>
      </c>
      <c r="J66" s="62"/>
      <c r="L66" s="63">
        <f t="shared" si="33"/>
        <v>134.53</v>
      </c>
      <c r="N66" s="171">
        <f t="shared" si="11"/>
        <v>57</v>
      </c>
      <c r="O66" s="94" t="s">
        <v>36</v>
      </c>
      <c r="P66" s="173" t="s">
        <v>37</v>
      </c>
      <c r="Q66" s="95" t="s">
        <v>37</v>
      </c>
      <c r="R66" s="96" t="s">
        <v>48</v>
      </c>
      <c r="S66" s="97" t="s">
        <v>53</v>
      </c>
      <c r="T66" s="98">
        <f t="shared" si="34"/>
        <v>704501070</v>
      </c>
      <c r="U66" s="99" t="str">
        <f t="shared" si="35"/>
        <v>19.07.2021</v>
      </c>
      <c r="V66" s="100">
        <f t="shared" si="36"/>
        <v>134.53</v>
      </c>
      <c r="W66" s="101">
        <f t="shared" si="37"/>
        <v>0</v>
      </c>
      <c r="X66" s="102">
        <f t="shared" si="38"/>
        <v>134.53</v>
      </c>
      <c r="Y66" s="101">
        <f t="shared" si="39"/>
        <v>0</v>
      </c>
      <c r="Z66" s="103">
        <f t="shared" si="40"/>
        <v>0</v>
      </c>
    </row>
    <row r="67" spans="1:26" s="35" customFormat="1" ht="12.75">
      <c r="A67" s="145">
        <f t="shared" si="41"/>
        <v>58</v>
      </c>
      <c r="B67" s="61" t="str">
        <f t="shared" si="42"/>
        <v>SPITAL JUDETEAN BAIA MARE</v>
      </c>
      <c r="C67" s="70"/>
      <c r="D67" s="70">
        <v>253</v>
      </c>
      <c r="E67" s="71" t="s">
        <v>93</v>
      </c>
      <c r="F67" s="65">
        <v>160.37</v>
      </c>
      <c r="G67" s="60"/>
      <c r="H67" s="190"/>
      <c r="I67" s="62">
        <f t="shared" si="10"/>
        <v>160.37</v>
      </c>
      <c r="J67" s="62"/>
      <c r="L67" s="63">
        <f t="shared" si="33"/>
        <v>160.37</v>
      </c>
      <c r="N67" s="171">
        <f t="shared" si="11"/>
        <v>58</v>
      </c>
      <c r="O67" s="94" t="s">
        <v>36</v>
      </c>
      <c r="P67" s="173" t="s">
        <v>37</v>
      </c>
      <c r="Q67" s="95" t="s">
        <v>37</v>
      </c>
      <c r="R67" s="96" t="s">
        <v>48</v>
      </c>
      <c r="S67" s="97" t="s">
        <v>53</v>
      </c>
      <c r="T67" s="98">
        <f t="shared" si="34"/>
        <v>253</v>
      </c>
      <c r="U67" s="99" t="str">
        <f t="shared" si="35"/>
        <v>19.07.2021</v>
      </c>
      <c r="V67" s="100">
        <f t="shared" si="36"/>
        <v>160.37</v>
      </c>
      <c r="W67" s="101">
        <f t="shared" si="37"/>
        <v>0</v>
      </c>
      <c r="X67" s="102">
        <f t="shared" si="38"/>
        <v>160.37</v>
      </c>
      <c r="Y67" s="101">
        <f t="shared" si="39"/>
        <v>0</v>
      </c>
      <c r="Z67" s="103">
        <f t="shared" si="40"/>
        <v>0</v>
      </c>
    </row>
    <row r="68" spans="1:26" s="35" customFormat="1" ht="12.75">
      <c r="A68" s="145">
        <f t="shared" si="41"/>
        <v>59</v>
      </c>
      <c r="B68" s="61" t="str">
        <f t="shared" si="42"/>
        <v>SPITAL JUDETEAN BAIA MARE</v>
      </c>
      <c r="C68" s="70"/>
      <c r="D68" s="70">
        <v>252</v>
      </c>
      <c r="E68" s="71" t="s">
        <v>93</v>
      </c>
      <c r="F68" s="65">
        <v>46.44</v>
      </c>
      <c r="G68" s="60"/>
      <c r="H68" s="190"/>
      <c r="I68" s="62">
        <f t="shared" si="10"/>
        <v>46.44</v>
      </c>
      <c r="J68" s="62"/>
      <c r="L68" s="63">
        <f t="shared" si="33"/>
        <v>46.44</v>
      </c>
      <c r="N68" s="171">
        <f t="shared" si="11"/>
        <v>59</v>
      </c>
      <c r="O68" s="94" t="s">
        <v>36</v>
      </c>
      <c r="P68" s="173" t="s">
        <v>37</v>
      </c>
      <c r="Q68" s="95" t="s">
        <v>37</v>
      </c>
      <c r="R68" s="96" t="s">
        <v>48</v>
      </c>
      <c r="S68" s="97" t="s">
        <v>53</v>
      </c>
      <c r="T68" s="98">
        <f t="shared" si="34"/>
        <v>252</v>
      </c>
      <c r="U68" s="99" t="str">
        <f t="shared" si="35"/>
        <v>19.07.2021</v>
      </c>
      <c r="V68" s="100">
        <f t="shared" si="36"/>
        <v>46.44</v>
      </c>
      <c r="W68" s="101">
        <f t="shared" si="37"/>
        <v>0</v>
      </c>
      <c r="X68" s="102">
        <f t="shared" si="38"/>
        <v>46.44</v>
      </c>
      <c r="Y68" s="101">
        <f t="shared" si="39"/>
        <v>0</v>
      </c>
      <c r="Z68" s="103">
        <f t="shared" si="40"/>
        <v>0</v>
      </c>
    </row>
    <row r="69" spans="1:26" s="35" customFormat="1" ht="12.75">
      <c r="A69" s="145">
        <f t="shared" si="41"/>
        <v>60</v>
      </c>
      <c r="B69" s="61" t="str">
        <f t="shared" si="42"/>
        <v>SPITAL JUDETEAN BAIA MARE</v>
      </c>
      <c r="C69" s="70"/>
      <c r="D69" s="70">
        <v>289</v>
      </c>
      <c r="E69" s="71" t="s">
        <v>93</v>
      </c>
      <c r="F69" s="65">
        <v>189.81</v>
      </c>
      <c r="G69" s="60"/>
      <c r="H69" s="190"/>
      <c r="I69" s="62">
        <f t="shared" si="10"/>
        <v>189.81</v>
      </c>
      <c r="J69" s="62"/>
      <c r="L69" s="63">
        <f t="shared" si="33"/>
        <v>189.81</v>
      </c>
      <c r="N69" s="171">
        <f t="shared" si="11"/>
        <v>60</v>
      </c>
      <c r="O69" s="94" t="s">
        <v>36</v>
      </c>
      <c r="P69" s="173" t="s">
        <v>37</v>
      </c>
      <c r="Q69" s="95" t="s">
        <v>37</v>
      </c>
      <c r="R69" s="96" t="s">
        <v>48</v>
      </c>
      <c r="S69" s="97" t="s">
        <v>53</v>
      </c>
      <c r="T69" s="98">
        <f t="shared" si="34"/>
        <v>289</v>
      </c>
      <c r="U69" s="99" t="str">
        <f t="shared" si="35"/>
        <v>19.07.2021</v>
      </c>
      <c r="V69" s="100">
        <f t="shared" si="36"/>
        <v>189.81</v>
      </c>
      <c r="W69" s="101">
        <f t="shared" si="37"/>
        <v>0</v>
      </c>
      <c r="X69" s="102">
        <f t="shared" si="38"/>
        <v>189.81</v>
      </c>
      <c r="Y69" s="101">
        <f t="shared" si="39"/>
        <v>0</v>
      </c>
      <c r="Z69" s="103">
        <f t="shared" si="40"/>
        <v>0</v>
      </c>
    </row>
    <row r="70" spans="1:26" s="35" customFormat="1" ht="12.75">
      <c r="A70" s="145">
        <f t="shared" si="41"/>
        <v>61</v>
      </c>
      <c r="B70" s="61" t="str">
        <f t="shared" si="42"/>
        <v>SPITAL JUDETEAN BAIA MARE</v>
      </c>
      <c r="C70" s="70"/>
      <c r="D70" s="70">
        <v>175</v>
      </c>
      <c r="E70" s="71" t="s">
        <v>97</v>
      </c>
      <c r="F70" s="65">
        <v>66.36</v>
      </c>
      <c r="G70" s="60"/>
      <c r="H70" s="190"/>
      <c r="I70" s="62">
        <f t="shared" si="10"/>
        <v>66.36</v>
      </c>
      <c r="J70" s="62"/>
      <c r="L70" s="63">
        <f t="shared" si="33"/>
        <v>66.36</v>
      </c>
      <c r="N70" s="171">
        <f t="shared" si="11"/>
        <v>61</v>
      </c>
      <c r="O70" s="94" t="s">
        <v>36</v>
      </c>
      <c r="P70" s="173" t="s">
        <v>37</v>
      </c>
      <c r="Q70" s="95" t="s">
        <v>37</v>
      </c>
      <c r="R70" s="96" t="s">
        <v>48</v>
      </c>
      <c r="S70" s="97" t="s">
        <v>53</v>
      </c>
      <c r="T70" s="98">
        <f t="shared" si="34"/>
        <v>175</v>
      </c>
      <c r="U70" s="99" t="str">
        <f t="shared" si="35"/>
        <v>20.07.2021</v>
      </c>
      <c r="V70" s="100">
        <f t="shared" si="36"/>
        <v>66.36</v>
      </c>
      <c r="W70" s="101">
        <f t="shared" si="37"/>
        <v>0</v>
      </c>
      <c r="X70" s="102">
        <f t="shared" si="38"/>
        <v>66.36</v>
      </c>
      <c r="Y70" s="101">
        <f t="shared" si="39"/>
        <v>0</v>
      </c>
      <c r="Z70" s="103">
        <f t="shared" si="40"/>
        <v>0</v>
      </c>
    </row>
    <row r="71" spans="1:26" s="35" customFormat="1" ht="12.75">
      <c r="A71" s="145">
        <f t="shared" si="41"/>
        <v>62</v>
      </c>
      <c r="B71" s="61" t="str">
        <f t="shared" si="42"/>
        <v>SPITAL JUDETEAN BAIA MARE</v>
      </c>
      <c r="C71" s="70"/>
      <c r="D71" s="70">
        <v>290</v>
      </c>
      <c r="E71" s="71" t="s">
        <v>97</v>
      </c>
      <c r="F71" s="65">
        <v>164.27</v>
      </c>
      <c r="G71" s="60"/>
      <c r="H71" s="190"/>
      <c r="I71" s="62">
        <f t="shared" si="10"/>
        <v>164.27</v>
      </c>
      <c r="J71" s="62"/>
      <c r="L71" s="63">
        <f t="shared" si="33"/>
        <v>164.27</v>
      </c>
      <c r="N71" s="171">
        <f t="shared" si="11"/>
        <v>62</v>
      </c>
      <c r="O71" s="94" t="s">
        <v>36</v>
      </c>
      <c r="P71" s="173" t="s">
        <v>37</v>
      </c>
      <c r="Q71" s="95" t="s">
        <v>37</v>
      </c>
      <c r="R71" s="96" t="s">
        <v>48</v>
      </c>
      <c r="S71" s="97" t="s">
        <v>53</v>
      </c>
      <c r="T71" s="98">
        <f t="shared" si="34"/>
        <v>290</v>
      </c>
      <c r="U71" s="99" t="str">
        <f t="shared" si="35"/>
        <v>20.07.2021</v>
      </c>
      <c r="V71" s="100">
        <f t="shared" si="36"/>
        <v>164.27</v>
      </c>
      <c r="W71" s="101">
        <f t="shared" si="37"/>
        <v>0</v>
      </c>
      <c r="X71" s="102">
        <f t="shared" si="38"/>
        <v>164.27</v>
      </c>
      <c r="Y71" s="101">
        <f t="shared" si="39"/>
        <v>0</v>
      </c>
      <c r="Z71" s="103">
        <f t="shared" si="40"/>
        <v>0</v>
      </c>
    </row>
    <row r="72" spans="1:26" s="35" customFormat="1" ht="12.75">
      <c r="A72" s="145">
        <f t="shared" si="41"/>
        <v>63</v>
      </c>
      <c r="B72" s="61" t="str">
        <f t="shared" si="42"/>
        <v>SPITAL JUDETEAN BAIA MARE</v>
      </c>
      <c r="C72" s="70"/>
      <c r="D72" s="70">
        <v>291</v>
      </c>
      <c r="E72" s="71" t="s">
        <v>97</v>
      </c>
      <c r="F72" s="65">
        <v>160.36</v>
      </c>
      <c r="G72" s="60"/>
      <c r="H72" s="190"/>
      <c r="I72" s="62">
        <f t="shared" si="10"/>
        <v>160.36</v>
      </c>
      <c r="J72" s="62"/>
      <c r="L72" s="63">
        <f t="shared" si="33"/>
        <v>160.36</v>
      </c>
      <c r="N72" s="171">
        <f t="shared" si="11"/>
        <v>63</v>
      </c>
      <c r="O72" s="94" t="s">
        <v>36</v>
      </c>
      <c r="P72" s="173" t="s">
        <v>37</v>
      </c>
      <c r="Q72" s="95" t="s">
        <v>37</v>
      </c>
      <c r="R72" s="96" t="s">
        <v>48</v>
      </c>
      <c r="S72" s="97" t="s">
        <v>53</v>
      </c>
      <c r="T72" s="98">
        <f t="shared" si="34"/>
        <v>291</v>
      </c>
      <c r="U72" s="99" t="str">
        <f t="shared" si="35"/>
        <v>20.07.2021</v>
      </c>
      <c r="V72" s="100">
        <f t="shared" si="36"/>
        <v>160.36</v>
      </c>
      <c r="W72" s="101">
        <f t="shared" si="37"/>
        <v>0</v>
      </c>
      <c r="X72" s="102">
        <f t="shared" si="38"/>
        <v>160.36</v>
      </c>
      <c r="Y72" s="101">
        <f t="shared" si="39"/>
        <v>0</v>
      </c>
      <c r="Z72" s="103">
        <f t="shared" si="40"/>
        <v>0</v>
      </c>
    </row>
    <row r="73" spans="1:26" s="35" customFormat="1" ht="12.75">
      <c r="A73" s="145">
        <f t="shared" si="41"/>
        <v>64</v>
      </c>
      <c r="B73" s="61" t="str">
        <f t="shared" si="42"/>
        <v>SPITAL JUDETEAN BAIA MARE</v>
      </c>
      <c r="C73" s="70"/>
      <c r="D73" s="70">
        <v>175</v>
      </c>
      <c r="E73" s="71" t="s">
        <v>98</v>
      </c>
      <c r="F73" s="65">
        <v>146.32</v>
      </c>
      <c r="G73" s="60"/>
      <c r="H73" s="190"/>
      <c r="I73" s="62">
        <f t="shared" si="10"/>
        <v>146.32</v>
      </c>
      <c r="J73" s="62"/>
      <c r="L73" s="63">
        <f t="shared" si="33"/>
        <v>146.32</v>
      </c>
      <c r="N73" s="171">
        <f t="shared" si="11"/>
        <v>64</v>
      </c>
      <c r="O73" s="94" t="s">
        <v>36</v>
      </c>
      <c r="P73" s="173" t="s">
        <v>37</v>
      </c>
      <c r="Q73" s="95" t="s">
        <v>37</v>
      </c>
      <c r="R73" s="96" t="s">
        <v>48</v>
      </c>
      <c r="S73" s="97" t="s">
        <v>53</v>
      </c>
      <c r="T73" s="98">
        <f t="shared" si="34"/>
        <v>175</v>
      </c>
      <c r="U73" s="99" t="str">
        <f t="shared" si="35"/>
        <v>21.07.2021</v>
      </c>
      <c r="V73" s="100">
        <f t="shared" si="36"/>
        <v>146.32</v>
      </c>
      <c r="W73" s="101">
        <f t="shared" si="37"/>
        <v>0</v>
      </c>
      <c r="X73" s="102">
        <f t="shared" si="38"/>
        <v>146.32</v>
      </c>
      <c r="Y73" s="101">
        <f t="shared" si="39"/>
        <v>0</v>
      </c>
      <c r="Z73" s="103">
        <f t="shared" si="40"/>
        <v>0</v>
      </c>
    </row>
    <row r="74" spans="1:26" s="35" customFormat="1" ht="12.75">
      <c r="A74" s="145">
        <f t="shared" si="41"/>
        <v>65</v>
      </c>
      <c r="B74" s="61" t="str">
        <f t="shared" si="42"/>
        <v>SPITAL JUDETEAN BAIA MARE</v>
      </c>
      <c r="C74" s="70"/>
      <c r="D74" s="70">
        <v>52</v>
      </c>
      <c r="E74" s="71" t="s">
        <v>98</v>
      </c>
      <c r="F74" s="65">
        <v>45.32</v>
      </c>
      <c r="G74" s="60"/>
      <c r="H74" s="190"/>
      <c r="I74" s="62">
        <f t="shared" si="10"/>
        <v>45.32</v>
      </c>
      <c r="J74" s="62"/>
      <c r="L74" s="63">
        <f t="shared" si="33"/>
        <v>45.32</v>
      </c>
      <c r="N74" s="171">
        <f t="shared" si="11"/>
        <v>65</v>
      </c>
      <c r="O74" s="94" t="s">
        <v>36</v>
      </c>
      <c r="P74" s="173" t="s">
        <v>37</v>
      </c>
      <c r="Q74" s="95" t="s">
        <v>37</v>
      </c>
      <c r="R74" s="96" t="s">
        <v>48</v>
      </c>
      <c r="S74" s="97" t="s">
        <v>53</v>
      </c>
      <c r="T74" s="98">
        <f t="shared" si="34"/>
        <v>52</v>
      </c>
      <c r="U74" s="99" t="str">
        <f t="shared" si="35"/>
        <v>21.07.2021</v>
      </c>
      <c r="V74" s="100">
        <f t="shared" si="36"/>
        <v>45.32</v>
      </c>
      <c r="W74" s="101">
        <f t="shared" si="37"/>
        <v>0</v>
      </c>
      <c r="X74" s="102">
        <f t="shared" si="38"/>
        <v>45.32</v>
      </c>
      <c r="Y74" s="101">
        <f t="shared" si="39"/>
        <v>0</v>
      </c>
      <c r="Z74" s="103">
        <f t="shared" si="40"/>
        <v>0</v>
      </c>
    </row>
    <row r="75" spans="1:26" s="35" customFormat="1" ht="12.75">
      <c r="A75" s="145">
        <f aca="true" t="shared" si="43" ref="A75:B79">N75</f>
        <v>66</v>
      </c>
      <c r="B75" s="61" t="str">
        <f t="shared" si="43"/>
        <v>SPITAL JUDETEAN BAIA MARE</v>
      </c>
      <c r="C75" s="70"/>
      <c r="D75" s="70">
        <v>1263</v>
      </c>
      <c r="E75" s="71" t="s">
        <v>99</v>
      </c>
      <c r="F75" s="65">
        <v>260.12</v>
      </c>
      <c r="G75" s="60"/>
      <c r="H75" s="190"/>
      <c r="I75" s="62">
        <f aca="true" t="shared" si="44" ref="I75:I98">F75-G75-H75-J75</f>
        <v>260.12</v>
      </c>
      <c r="J75" s="62"/>
      <c r="L75" s="63">
        <f t="shared" si="33"/>
        <v>260.12</v>
      </c>
      <c r="N75" s="171">
        <f t="shared" si="11"/>
        <v>66</v>
      </c>
      <c r="O75" s="94" t="s">
        <v>36</v>
      </c>
      <c r="P75" s="173" t="s">
        <v>37</v>
      </c>
      <c r="Q75" s="95" t="s">
        <v>37</v>
      </c>
      <c r="R75" s="96" t="s">
        <v>48</v>
      </c>
      <c r="S75" s="97" t="s">
        <v>53</v>
      </c>
      <c r="T75" s="98">
        <f t="shared" si="34"/>
        <v>1263</v>
      </c>
      <c r="U75" s="99" t="str">
        <f t="shared" si="35"/>
        <v>23.07.2021</v>
      </c>
      <c r="V75" s="100">
        <f t="shared" si="36"/>
        <v>260.12</v>
      </c>
      <c r="W75" s="101">
        <f t="shared" si="37"/>
        <v>0</v>
      </c>
      <c r="X75" s="102">
        <f t="shared" si="38"/>
        <v>260.12</v>
      </c>
      <c r="Y75" s="101">
        <f t="shared" si="39"/>
        <v>0</v>
      </c>
      <c r="Z75" s="103">
        <f t="shared" si="40"/>
        <v>0</v>
      </c>
    </row>
    <row r="76" spans="1:26" s="35" customFormat="1" ht="12.75">
      <c r="A76" s="145">
        <f t="shared" si="43"/>
        <v>67</v>
      </c>
      <c r="B76" s="61" t="str">
        <f t="shared" si="43"/>
        <v>SPITAL JUDETEAN BAIA MARE</v>
      </c>
      <c r="C76" s="70"/>
      <c r="D76" s="70">
        <v>600809</v>
      </c>
      <c r="E76" s="71" t="s">
        <v>98</v>
      </c>
      <c r="F76" s="65">
        <v>379.06</v>
      </c>
      <c r="G76" s="60"/>
      <c r="H76" s="190"/>
      <c r="I76" s="62">
        <f t="shared" si="44"/>
        <v>379.06</v>
      </c>
      <c r="J76" s="62"/>
      <c r="L76" s="63">
        <f t="shared" si="33"/>
        <v>379.06</v>
      </c>
      <c r="N76" s="171">
        <f aca="true" t="shared" si="45" ref="N76:N99">N75+1</f>
        <v>67</v>
      </c>
      <c r="O76" s="94" t="s">
        <v>36</v>
      </c>
      <c r="P76" s="173" t="s">
        <v>37</v>
      </c>
      <c r="Q76" s="95" t="s">
        <v>37</v>
      </c>
      <c r="R76" s="96" t="s">
        <v>48</v>
      </c>
      <c r="S76" s="97" t="s">
        <v>53</v>
      </c>
      <c r="T76" s="98">
        <f t="shared" si="34"/>
        <v>600809</v>
      </c>
      <c r="U76" s="99" t="str">
        <f t="shared" si="35"/>
        <v>21.07.2021</v>
      </c>
      <c r="V76" s="100">
        <f t="shared" si="36"/>
        <v>379.06</v>
      </c>
      <c r="W76" s="101">
        <f t="shared" si="37"/>
        <v>0</v>
      </c>
      <c r="X76" s="102">
        <f t="shared" si="38"/>
        <v>379.06</v>
      </c>
      <c r="Y76" s="101">
        <f t="shared" si="39"/>
        <v>0</v>
      </c>
      <c r="Z76" s="103">
        <f t="shared" si="40"/>
        <v>0</v>
      </c>
    </row>
    <row r="77" spans="1:26" s="35" customFormat="1" ht="12.75">
      <c r="A77" s="145">
        <f t="shared" si="43"/>
        <v>68</v>
      </c>
      <c r="B77" s="61" t="str">
        <f t="shared" si="43"/>
        <v>SPITAL JUDETEAN BAIA MARE</v>
      </c>
      <c r="C77" s="70"/>
      <c r="D77" s="70">
        <v>307</v>
      </c>
      <c r="E77" s="71" t="s">
        <v>100</v>
      </c>
      <c r="F77" s="65">
        <v>55.45</v>
      </c>
      <c r="G77" s="60"/>
      <c r="H77" s="190"/>
      <c r="I77" s="62">
        <f t="shared" si="44"/>
        <v>55.45</v>
      </c>
      <c r="J77" s="62"/>
      <c r="L77" s="63">
        <f t="shared" si="33"/>
        <v>55.45</v>
      </c>
      <c r="N77" s="171">
        <f t="shared" si="45"/>
        <v>68</v>
      </c>
      <c r="O77" s="94" t="s">
        <v>36</v>
      </c>
      <c r="P77" s="173" t="s">
        <v>37</v>
      </c>
      <c r="Q77" s="95" t="s">
        <v>37</v>
      </c>
      <c r="R77" s="96" t="s">
        <v>48</v>
      </c>
      <c r="S77" s="97" t="s">
        <v>53</v>
      </c>
      <c r="T77" s="98">
        <f t="shared" si="34"/>
        <v>307</v>
      </c>
      <c r="U77" s="99" t="str">
        <f t="shared" si="35"/>
        <v>27.07.2021</v>
      </c>
      <c r="V77" s="100">
        <f t="shared" si="36"/>
        <v>55.45</v>
      </c>
      <c r="W77" s="101">
        <f t="shared" si="37"/>
        <v>0</v>
      </c>
      <c r="X77" s="102">
        <f t="shared" si="38"/>
        <v>55.45</v>
      </c>
      <c r="Y77" s="101">
        <f t="shared" si="39"/>
        <v>0</v>
      </c>
      <c r="Z77" s="103">
        <f t="shared" si="40"/>
        <v>0</v>
      </c>
    </row>
    <row r="78" spans="1:26" s="35" customFormat="1" ht="12.75">
      <c r="A78" s="145">
        <f t="shared" si="43"/>
        <v>69</v>
      </c>
      <c r="B78" s="61" t="str">
        <f t="shared" si="43"/>
        <v>SPITAL JUDETEAN BAIA MARE</v>
      </c>
      <c r="C78" s="70"/>
      <c r="D78" s="70">
        <v>292</v>
      </c>
      <c r="E78" s="71" t="s">
        <v>98</v>
      </c>
      <c r="F78" s="65">
        <v>182.11</v>
      </c>
      <c r="G78" s="60"/>
      <c r="H78" s="190"/>
      <c r="I78" s="62">
        <f t="shared" si="44"/>
        <v>182.11</v>
      </c>
      <c r="J78" s="62"/>
      <c r="L78" s="63">
        <f t="shared" si="33"/>
        <v>182.11</v>
      </c>
      <c r="N78" s="171">
        <f t="shared" si="45"/>
        <v>69</v>
      </c>
      <c r="O78" s="94" t="s">
        <v>36</v>
      </c>
      <c r="P78" s="173" t="s">
        <v>37</v>
      </c>
      <c r="Q78" s="95" t="s">
        <v>37</v>
      </c>
      <c r="R78" s="96" t="s">
        <v>48</v>
      </c>
      <c r="S78" s="97" t="s">
        <v>53</v>
      </c>
      <c r="T78" s="98">
        <f t="shared" si="34"/>
        <v>292</v>
      </c>
      <c r="U78" s="99" t="str">
        <f t="shared" si="35"/>
        <v>21.07.2021</v>
      </c>
      <c r="V78" s="100">
        <f t="shared" si="36"/>
        <v>182.11</v>
      </c>
      <c r="W78" s="101">
        <f t="shared" si="37"/>
        <v>0</v>
      </c>
      <c r="X78" s="102">
        <f t="shared" si="38"/>
        <v>182.11</v>
      </c>
      <c r="Y78" s="101">
        <f t="shared" si="39"/>
        <v>0</v>
      </c>
      <c r="Z78" s="103">
        <f t="shared" si="40"/>
        <v>0</v>
      </c>
    </row>
    <row r="79" spans="1:26" s="35" customFormat="1" ht="12.75">
      <c r="A79" s="145">
        <f t="shared" si="43"/>
        <v>70</v>
      </c>
      <c r="B79" s="61" t="str">
        <f t="shared" si="43"/>
        <v>SPITAL JUDETEAN BAIA MARE</v>
      </c>
      <c r="C79" s="70"/>
      <c r="D79" s="70">
        <v>293</v>
      </c>
      <c r="E79" s="71" t="s">
        <v>101</v>
      </c>
      <c r="F79" s="65">
        <v>72.08</v>
      </c>
      <c r="G79" s="60"/>
      <c r="H79" s="190"/>
      <c r="I79" s="62">
        <f t="shared" si="44"/>
        <v>72.08</v>
      </c>
      <c r="J79" s="62"/>
      <c r="L79" s="63">
        <f t="shared" si="33"/>
        <v>72.08</v>
      </c>
      <c r="N79" s="171">
        <f t="shared" si="45"/>
        <v>70</v>
      </c>
      <c r="O79" s="94" t="s">
        <v>36</v>
      </c>
      <c r="P79" s="173" t="s">
        <v>37</v>
      </c>
      <c r="Q79" s="95" t="s">
        <v>37</v>
      </c>
      <c r="R79" s="96" t="s">
        <v>48</v>
      </c>
      <c r="S79" s="97" t="s">
        <v>53</v>
      </c>
      <c r="T79" s="98">
        <f t="shared" si="34"/>
        <v>293</v>
      </c>
      <c r="U79" s="99" t="str">
        <f t="shared" si="35"/>
        <v>22.07.2021</v>
      </c>
      <c r="V79" s="100">
        <f t="shared" si="36"/>
        <v>72.08</v>
      </c>
      <c r="W79" s="101">
        <f t="shared" si="37"/>
        <v>0</v>
      </c>
      <c r="X79" s="102">
        <f t="shared" si="38"/>
        <v>72.08</v>
      </c>
      <c r="Y79" s="101">
        <f t="shared" si="39"/>
        <v>0</v>
      </c>
      <c r="Z79" s="103">
        <f t="shared" si="40"/>
        <v>0</v>
      </c>
    </row>
    <row r="80" spans="1:26" s="35" customFormat="1" ht="12.75">
      <c r="A80" s="145">
        <f aca="true" t="shared" si="46" ref="A80:A99">N80</f>
        <v>71</v>
      </c>
      <c r="B80" s="61" t="str">
        <f aca="true" t="shared" si="47" ref="B80:B99">O80</f>
        <v>SPITAL JUDETEAN BAIA MARE</v>
      </c>
      <c r="C80" s="70"/>
      <c r="D80" s="70">
        <v>294</v>
      </c>
      <c r="E80" s="71" t="s">
        <v>99</v>
      </c>
      <c r="F80" s="65">
        <v>46.4</v>
      </c>
      <c r="G80" s="60"/>
      <c r="H80" s="190"/>
      <c r="I80" s="62">
        <f t="shared" si="44"/>
        <v>46.4</v>
      </c>
      <c r="J80" s="62"/>
      <c r="L80" s="63">
        <f aca="true" t="shared" si="48" ref="L80:L99">F80</f>
        <v>46.4</v>
      </c>
      <c r="N80" s="171">
        <f t="shared" si="45"/>
        <v>71</v>
      </c>
      <c r="O80" s="94" t="s">
        <v>36</v>
      </c>
      <c r="P80" s="173" t="s">
        <v>37</v>
      </c>
      <c r="Q80" s="95" t="s">
        <v>37</v>
      </c>
      <c r="R80" s="96" t="s">
        <v>48</v>
      </c>
      <c r="S80" s="97" t="s">
        <v>53</v>
      </c>
      <c r="T80" s="98">
        <f t="shared" si="34"/>
        <v>294</v>
      </c>
      <c r="U80" s="99" t="str">
        <f t="shared" si="35"/>
        <v>23.07.2021</v>
      </c>
      <c r="V80" s="100">
        <f t="shared" si="36"/>
        <v>46.4</v>
      </c>
      <c r="W80" s="101">
        <f t="shared" si="37"/>
        <v>0</v>
      </c>
      <c r="X80" s="102">
        <f t="shared" si="38"/>
        <v>46.4</v>
      </c>
      <c r="Y80" s="101">
        <f t="shared" si="39"/>
        <v>0</v>
      </c>
      <c r="Z80" s="103">
        <f t="shared" si="40"/>
        <v>0</v>
      </c>
    </row>
    <row r="81" spans="1:26" s="35" customFormat="1" ht="12.75">
      <c r="A81" s="145">
        <f t="shared" si="46"/>
        <v>72</v>
      </c>
      <c r="B81" s="61" t="str">
        <f t="shared" si="47"/>
        <v>SPITAL JUDETEAN BAIA MARE</v>
      </c>
      <c r="C81" s="70"/>
      <c r="D81" s="70">
        <v>303</v>
      </c>
      <c r="E81" s="71" t="s">
        <v>99</v>
      </c>
      <c r="F81" s="65">
        <v>59.94</v>
      </c>
      <c r="G81" s="60"/>
      <c r="H81" s="190"/>
      <c r="I81" s="62">
        <f t="shared" si="44"/>
        <v>59.94</v>
      </c>
      <c r="J81" s="62"/>
      <c r="L81" s="63">
        <f t="shared" si="48"/>
        <v>59.94</v>
      </c>
      <c r="N81" s="171">
        <f t="shared" si="45"/>
        <v>72</v>
      </c>
      <c r="O81" s="94" t="s">
        <v>36</v>
      </c>
      <c r="P81" s="173" t="s">
        <v>37</v>
      </c>
      <c r="Q81" s="95" t="s">
        <v>37</v>
      </c>
      <c r="R81" s="96" t="s">
        <v>48</v>
      </c>
      <c r="S81" s="97" t="s">
        <v>53</v>
      </c>
      <c r="T81" s="98">
        <f t="shared" si="34"/>
        <v>303</v>
      </c>
      <c r="U81" s="99" t="str">
        <f t="shared" si="35"/>
        <v>23.07.2021</v>
      </c>
      <c r="V81" s="100">
        <f t="shared" si="36"/>
        <v>59.94</v>
      </c>
      <c r="W81" s="101">
        <f t="shared" si="37"/>
        <v>0</v>
      </c>
      <c r="X81" s="102">
        <f t="shared" si="38"/>
        <v>59.94</v>
      </c>
      <c r="Y81" s="101">
        <f t="shared" si="39"/>
        <v>0</v>
      </c>
      <c r="Z81" s="103">
        <f t="shared" si="40"/>
        <v>0</v>
      </c>
    </row>
    <row r="82" spans="1:26" s="35" customFormat="1" ht="12.75">
      <c r="A82" s="145">
        <f t="shared" si="46"/>
        <v>73</v>
      </c>
      <c r="B82" s="61" t="str">
        <f t="shared" si="47"/>
        <v>SPITAL JUDETEAN BAIA MARE</v>
      </c>
      <c r="C82" s="70"/>
      <c r="D82" s="70">
        <v>1364</v>
      </c>
      <c r="E82" s="71" t="s">
        <v>99</v>
      </c>
      <c r="F82" s="65">
        <v>83.69</v>
      </c>
      <c r="G82" s="60"/>
      <c r="H82" s="190"/>
      <c r="I82" s="62">
        <f t="shared" si="44"/>
        <v>83.69</v>
      </c>
      <c r="J82" s="62"/>
      <c r="L82" s="63">
        <f t="shared" si="48"/>
        <v>83.69</v>
      </c>
      <c r="N82" s="171">
        <f t="shared" si="45"/>
        <v>73</v>
      </c>
      <c r="O82" s="94" t="s">
        <v>36</v>
      </c>
      <c r="P82" s="173" t="s">
        <v>37</v>
      </c>
      <c r="Q82" s="95" t="s">
        <v>37</v>
      </c>
      <c r="R82" s="96" t="s">
        <v>48</v>
      </c>
      <c r="S82" s="97" t="s">
        <v>53</v>
      </c>
      <c r="T82" s="98">
        <f t="shared" si="34"/>
        <v>1364</v>
      </c>
      <c r="U82" s="99" t="str">
        <f t="shared" si="35"/>
        <v>23.07.2021</v>
      </c>
      <c r="V82" s="100">
        <f t="shared" si="36"/>
        <v>83.69</v>
      </c>
      <c r="W82" s="101">
        <f t="shared" si="37"/>
        <v>0</v>
      </c>
      <c r="X82" s="102">
        <f t="shared" si="38"/>
        <v>83.69</v>
      </c>
      <c r="Y82" s="101">
        <f t="shared" si="39"/>
        <v>0</v>
      </c>
      <c r="Z82" s="103">
        <f t="shared" si="40"/>
        <v>0</v>
      </c>
    </row>
    <row r="83" spans="1:26" s="35" customFormat="1" ht="12.75">
      <c r="A83" s="145">
        <f t="shared" si="46"/>
        <v>74</v>
      </c>
      <c r="B83" s="61" t="str">
        <f t="shared" si="47"/>
        <v>SPITAL JUDETEAN BAIA MARE</v>
      </c>
      <c r="C83" s="70"/>
      <c r="D83" s="70">
        <v>1266</v>
      </c>
      <c r="E83" s="71" t="s">
        <v>102</v>
      </c>
      <c r="F83" s="65">
        <v>349.93</v>
      </c>
      <c r="G83" s="60"/>
      <c r="H83" s="190"/>
      <c r="I83" s="62">
        <f t="shared" si="44"/>
        <v>349.93</v>
      </c>
      <c r="J83" s="62"/>
      <c r="L83" s="63">
        <f t="shared" si="48"/>
        <v>349.93</v>
      </c>
      <c r="N83" s="171">
        <f t="shared" si="45"/>
        <v>74</v>
      </c>
      <c r="O83" s="94" t="s">
        <v>36</v>
      </c>
      <c r="P83" s="173" t="s">
        <v>37</v>
      </c>
      <c r="Q83" s="95" t="s">
        <v>37</v>
      </c>
      <c r="R83" s="96" t="s">
        <v>48</v>
      </c>
      <c r="S83" s="97" t="s">
        <v>53</v>
      </c>
      <c r="T83" s="98">
        <f t="shared" si="34"/>
        <v>1266</v>
      </c>
      <c r="U83" s="99" t="str">
        <f t="shared" si="35"/>
        <v>26.07.2021</v>
      </c>
      <c r="V83" s="100">
        <f t="shared" si="36"/>
        <v>349.93</v>
      </c>
      <c r="W83" s="101">
        <f t="shared" si="37"/>
        <v>0</v>
      </c>
      <c r="X83" s="102">
        <f t="shared" si="38"/>
        <v>349.93</v>
      </c>
      <c r="Y83" s="101">
        <f t="shared" si="39"/>
        <v>0</v>
      </c>
      <c r="Z83" s="103">
        <f t="shared" si="40"/>
        <v>0</v>
      </c>
    </row>
    <row r="84" spans="1:26" s="35" customFormat="1" ht="12.75">
      <c r="A84" s="145">
        <f t="shared" si="46"/>
        <v>75</v>
      </c>
      <c r="B84" s="61" t="str">
        <f t="shared" si="47"/>
        <v>SPITAL JUDETEAN BAIA MARE</v>
      </c>
      <c r="C84" s="70"/>
      <c r="D84" s="70">
        <v>2663</v>
      </c>
      <c r="E84" s="71" t="s">
        <v>102</v>
      </c>
      <c r="F84" s="65">
        <v>61.65</v>
      </c>
      <c r="G84" s="60"/>
      <c r="H84" s="190"/>
      <c r="I84" s="62">
        <f t="shared" si="44"/>
        <v>61.65</v>
      </c>
      <c r="J84" s="62"/>
      <c r="L84" s="63">
        <f t="shared" si="48"/>
        <v>61.65</v>
      </c>
      <c r="N84" s="171">
        <f t="shared" si="45"/>
        <v>75</v>
      </c>
      <c r="O84" s="94" t="s">
        <v>36</v>
      </c>
      <c r="P84" s="173" t="s">
        <v>37</v>
      </c>
      <c r="Q84" s="95" t="s">
        <v>37</v>
      </c>
      <c r="R84" s="96" t="s">
        <v>48</v>
      </c>
      <c r="S84" s="97" t="s">
        <v>53</v>
      </c>
      <c r="T84" s="98">
        <f t="shared" si="34"/>
        <v>2663</v>
      </c>
      <c r="U84" s="99" t="str">
        <f t="shared" si="35"/>
        <v>26.07.2021</v>
      </c>
      <c r="V84" s="100">
        <f t="shared" si="36"/>
        <v>61.65</v>
      </c>
      <c r="W84" s="101">
        <f t="shared" si="37"/>
        <v>0</v>
      </c>
      <c r="X84" s="102">
        <f t="shared" si="38"/>
        <v>61.65</v>
      </c>
      <c r="Y84" s="101">
        <f t="shared" si="39"/>
        <v>0</v>
      </c>
      <c r="Z84" s="103">
        <f t="shared" si="40"/>
        <v>0</v>
      </c>
    </row>
    <row r="85" spans="1:26" s="35" customFormat="1" ht="12.75">
      <c r="A85" s="145">
        <f t="shared" si="46"/>
        <v>76</v>
      </c>
      <c r="B85" s="61" t="str">
        <f t="shared" si="47"/>
        <v>SPITAL JUDETEAN BAIA MARE</v>
      </c>
      <c r="C85" s="70"/>
      <c r="D85" s="70">
        <v>1270</v>
      </c>
      <c r="E85" s="71" t="s">
        <v>103</v>
      </c>
      <c r="F85" s="65">
        <v>77.16</v>
      </c>
      <c r="G85" s="60"/>
      <c r="H85" s="190"/>
      <c r="I85" s="62">
        <f t="shared" si="44"/>
        <v>77.16</v>
      </c>
      <c r="J85" s="62"/>
      <c r="L85" s="63">
        <f t="shared" si="48"/>
        <v>77.16</v>
      </c>
      <c r="N85" s="171">
        <f t="shared" si="45"/>
        <v>76</v>
      </c>
      <c r="O85" s="94" t="s">
        <v>36</v>
      </c>
      <c r="P85" s="173" t="s">
        <v>37</v>
      </c>
      <c r="Q85" s="95" t="s">
        <v>37</v>
      </c>
      <c r="R85" s="96" t="s">
        <v>48</v>
      </c>
      <c r="S85" s="97" t="s">
        <v>53</v>
      </c>
      <c r="T85" s="98">
        <f t="shared" si="34"/>
        <v>1270</v>
      </c>
      <c r="U85" s="99" t="str">
        <f t="shared" si="35"/>
        <v>28.07.2021</v>
      </c>
      <c r="V85" s="100">
        <f t="shared" si="36"/>
        <v>77.16</v>
      </c>
      <c r="W85" s="101">
        <f t="shared" si="37"/>
        <v>0</v>
      </c>
      <c r="X85" s="102">
        <f t="shared" si="38"/>
        <v>77.16</v>
      </c>
      <c r="Y85" s="101">
        <f t="shared" si="39"/>
        <v>0</v>
      </c>
      <c r="Z85" s="103">
        <f t="shared" si="40"/>
        <v>0</v>
      </c>
    </row>
    <row r="86" spans="1:26" s="35" customFormat="1" ht="12.75">
      <c r="A86" s="145">
        <f t="shared" si="46"/>
        <v>77</v>
      </c>
      <c r="B86" s="61" t="str">
        <f t="shared" si="47"/>
        <v>SPITAL JUDETEAN BAIA MARE</v>
      </c>
      <c r="C86" s="70"/>
      <c r="D86" s="70">
        <v>2096</v>
      </c>
      <c r="E86" s="71" t="s">
        <v>103</v>
      </c>
      <c r="F86" s="65">
        <v>47.62</v>
      </c>
      <c r="G86" s="60"/>
      <c r="H86" s="190"/>
      <c r="I86" s="62">
        <f t="shared" si="44"/>
        <v>47.62</v>
      </c>
      <c r="J86" s="62"/>
      <c r="L86" s="63">
        <f t="shared" si="48"/>
        <v>47.62</v>
      </c>
      <c r="N86" s="171">
        <f t="shared" si="45"/>
        <v>77</v>
      </c>
      <c r="O86" s="94" t="s">
        <v>36</v>
      </c>
      <c r="P86" s="173" t="s">
        <v>37</v>
      </c>
      <c r="Q86" s="95" t="s">
        <v>37</v>
      </c>
      <c r="R86" s="96" t="s">
        <v>48</v>
      </c>
      <c r="S86" s="97" t="s">
        <v>53</v>
      </c>
      <c r="T86" s="98">
        <f t="shared" si="34"/>
        <v>2096</v>
      </c>
      <c r="U86" s="99" t="str">
        <f t="shared" si="35"/>
        <v>28.07.2021</v>
      </c>
      <c r="V86" s="100">
        <f t="shared" si="36"/>
        <v>47.62</v>
      </c>
      <c r="W86" s="101">
        <f t="shared" si="37"/>
        <v>0</v>
      </c>
      <c r="X86" s="102">
        <f t="shared" si="38"/>
        <v>47.62</v>
      </c>
      <c r="Y86" s="101">
        <f t="shared" si="39"/>
        <v>0</v>
      </c>
      <c r="Z86" s="103">
        <f t="shared" si="40"/>
        <v>0</v>
      </c>
    </row>
    <row r="87" spans="1:26" s="35" customFormat="1" ht="12.75">
      <c r="A87" s="145">
        <f t="shared" si="46"/>
        <v>78</v>
      </c>
      <c r="B87" s="61" t="str">
        <f t="shared" si="47"/>
        <v>SPITAL JUDETEAN BAIA MARE</v>
      </c>
      <c r="C87" s="70"/>
      <c r="D87" s="70">
        <v>53</v>
      </c>
      <c r="E87" s="71" t="s">
        <v>104</v>
      </c>
      <c r="F87" s="65">
        <v>131.57</v>
      </c>
      <c r="G87" s="60"/>
      <c r="H87" s="190"/>
      <c r="I87" s="62">
        <f t="shared" si="44"/>
        <v>131.57</v>
      </c>
      <c r="J87" s="62"/>
      <c r="L87" s="63">
        <f t="shared" si="48"/>
        <v>131.57</v>
      </c>
      <c r="N87" s="171">
        <f t="shared" si="45"/>
        <v>78</v>
      </c>
      <c r="O87" s="94" t="s">
        <v>36</v>
      </c>
      <c r="P87" s="173" t="s">
        <v>37</v>
      </c>
      <c r="Q87" s="95" t="s">
        <v>37</v>
      </c>
      <c r="R87" s="96" t="s">
        <v>48</v>
      </c>
      <c r="S87" s="97" t="s">
        <v>53</v>
      </c>
      <c r="T87" s="98">
        <f t="shared" si="34"/>
        <v>53</v>
      </c>
      <c r="U87" s="99" t="str">
        <f t="shared" si="35"/>
        <v>29.07.2021</v>
      </c>
      <c r="V87" s="100">
        <f t="shared" si="36"/>
        <v>131.57</v>
      </c>
      <c r="W87" s="101">
        <f t="shared" si="37"/>
        <v>0</v>
      </c>
      <c r="X87" s="102">
        <f t="shared" si="38"/>
        <v>131.57</v>
      </c>
      <c r="Y87" s="101">
        <f t="shared" si="39"/>
        <v>0</v>
      </c>
      <c r="Z87" s="103">
        <f t="shared" si="40"/>
        <v>0</v>
      </c>
    </row>
    <row r="88" spans="1:26" s="35" customFormat="1" ht="12.75">
      <c r="A88" s="145">
        <f t="shared" si="46"/>
        <v>79</v>
      </c>
      <c r="B88" s="61" t="str">
        <f t="shared" si="47"/>
        <v>SPITAL JUDETEAN BAIA MARE</v>
      </c>
      <c r="C88" s="70"/>
      <c r="D88" s="70">
        <v>1273</v>
      </c>
      <c r="E88" s="71" t="s">
        <v>104</v>
      </c>
      <c r="F88" s="65">
        <v>104.13</v>
      </c>
      <c r="G88" s="60"/>
      <c r="H88" s="190"/>
      <c r="I88" s="62">
        <f t="shared" si="44"/>
        <v>104.13</v>
      </c>
      <c r="J88" s="62"/>
      <c r="L88" s="63">
        <f t="shared" si="48"/>
        <v>104.13</v>
      </c>
      <c r="N88" s="171">
        <f t="shared" si="45"/>
        <v>79</v>
      </c>
      <c r="O88" s="94" t="s">
        <v>36</v>
      </c>
      <c r="P88" s="173" t="s">
        <v>37</v>
      </c>
      <c r="Q88" s="95" t="s">
        <v>37</v>
      </c>
      <c r="R88" s="96" t="s">
        <v>48</v>
      </c>
      <c r="S88" s="97" t="s">
        <v>53</v>
      </c>
      <c r="T88" s="98">
        <f t="shared" si="34"/>
        <v>1273</v>
      </c>
      <c r="U88" s="99" t="str">
        <f t="shared" si="35"/>
        <v>29.07.2021</v>
      </c>
      <c r="V88" s="100">
        <f t="shared" si="36"/>
        <v>104.13</v>
      </c>
      <c r="W88" s="101">
        <f t="shared" si="37"/>
        <v>0</v>
      </c>
      <c r="X88" s="102">
        <f t="shared" si="38"/>
        <v>104.13</v>
      </c>
      <c r="Y88" s="101">
        <f t="shared" si="39"/>
        <v>0</v>
      </c>
      <c r="Z88" s="103">
        <f t="shared" si="40"/>
        <v>0</v>
      </c>
    </row>
    <row r="89" spans="1:26" s="35" customFormat="1" ht="12.75">
      <c r="A89" s="145">
        <f t="shared" si="46"/>
        <v>80</v>
      </c>
      <c r="B89" s="61" t="str">
        <f t="shared" si="47"/>
        <v>SPITAL JUDETEAN BAIA MARE</v>
      </c>
      <c r="C89" s="70"/>
      <c r="D89" s="70">
        <v>39</v>
      </c>
      <c r="E89" s="71" t="s">
        <v>105</v>
      </c>
      <c r="F89" s="65">
        <v>145.03</v>
      </c>
      <c r="G89" s="60"/>
      <c r="H89" s="190"/>
      <c r="I89" s="62">
        <f t="shared" si="44"/>
        <v>145.03</v>
      </c>
      <c r="J89" s="62"/>
      <c r="L89" s="63">
        <f t="shared" si="48"/>
        <v>145.03</v>
      </c>
      <c r="N89" s="171">
        <f t="shared" si="45"/>
        <v>80</v>
      </c>
      <c r="O89" s="94" t="s">
        <v>36</v>
      </c>
      <c r="P89" s="173" t="s">
        <v>37</v>
      </c>
      <c r="Q89" s="95" t="s">
        <v>37</v>
      </c>
      <c r="R89" s="96" t="s">
        <v>48</v>
      </c>
      <c r="S89" s="97" t="s">
        <v>53</v>
      </c>
      <c r="T89" s="98">
        <f t="shared" si="34"/>
        <v>39</v>
      </c>
      <c r="U89" s="99" t="str">
        <f t="shared" si="35"/>
        <v>30.07.2021</v>
      </c>
      <c r="V89" s="100">
        <f t="shared" si="36"/>
        <v>145.03</v>
      </c>
      <c r="W89" s="101">
        <f t="shared" si="37"/>
        <v>0</v>
      </c>
      <c r="X89" s="102">
        <f t="shared" si="38"/>
        <v>145.03</v>
      </c>
      <c r="Y89" s="101">
        <f t="shared" si="39"/>
        <v>0</v>
      </c>
      <c r="Z89" s="103">
        <f t="shared" si="40"/>
        <v>0</v>
      </c>
    </row>
    <row r="90" spans="1:26" s="35" customFormat="1" ht="12.75">
      <c r="A90" s="145">
        <f t="shared" si="46"/>
        <v>81</v>
      </c>
      <c r="B90" s="61" t="str">
        <f t="shared" si="47"/>
        <v>SPITAL JUDETEAN BAIA MARE</v>
      </c>
      <c r="C90" s="70"/>
      <c r="D90" s="70">
        <v>300</v>
      </c>
      <c r="E90" s="71" t="s">
        <v>103</v>
      </c>
      <c r="F90" s="65">
        <v>218.23</v>
      </c>
      <c r="G90" s="60"/>
      <c r="H90" s="190"/>
      <c r="I90" s="62">
        <f t="shared" si="44"/>
        <v>218.23</v>
      </c>
      <c r="J90" s="62"/>
      <c r="L90" s="63">
        <f t="shared" si="48"/>
        <v>218.23</v>
      </c>
      <c r="N90" s="171">
        <f t="shared" si="45"/>
        <v>81</v>
      </c>
      <c r="O90" s="94" t="s">
        <v>36</v>
      </c>
      <c r="P90" s="173" t="s">
        <v>37</v>
      </c>
      <c r="Q90" s="95" t="s">
        <v>37</v>
      </c>
      <c r="R90" s="96" t="s">
        <v>48</v>
      </c>
      <c r="S90" s="97" t="s">
        <v>53</v>
      </c>
      <c r="T90" s="98">
        <f t="shared" si="34"/>
        <v>300</v>
      </c>
      <c r="U90" s="99" t="str">
        <f t="shared" si="35"/>
        <v>28.07.2021</v>
      </c>
      <c r="V90" s="100">
        <f t="shared" si="36"/>
        <v>218.23</v>
      </c>
      <c r="W90" s="101">
        <f t="shared" si="37"/>
        <v>0</v>
      </c>
      <c r="X90" s="102">
        <f t="shared" si="38"/>
        <v>218.23</v>
      </c>
      <c r="Y90" s="101">
        <f t="shared" si="39"/>
        <v>0</v>
      </c>
      <c r="Z90" s="103">
        <f t="shared" si="40"/>
        <v>0</v>
      </c>
    </row>
    <row r="91" spans="1:26" s="35" customFormat="1" ht="12.75">
      <c r="A91" s="145">
        <f t="shared" si="46"/>
        <v>82</v>
      </c>
      <c r="B91" s="61" t="str">
        <f t="shared" si="47"/>
        <v>SPITAL JUDETEAN BAIA MARE</v>
      </c>
      <c r="C91" s="70"/>
      <c r="D91" s="70">
        <v>299</v>
      </c>
      <c r="E91" s="71" t="s">
        <v>103</v>
      </c>
      <c r="F91" s="65">
        <v>66.6</v>
      </c>
      <c r="G91" s="60"/>
      <c r="H91" s="190"/>
      <c r="I91" s="62">
        <f t="shared" si="44"/>
        <v>66.6</v>
      </c>
      <c r="J91" s="62"/>
      <c r="L91" s="63">
        <f t="shared" si="48"/>
        <v>66.6</v>
      </c>
      <c r="N91" s="171">
        <f t="shared" si="45"/>
        <v>82</v>
      </c>
      <c r="O91" s="94" t="s">
        <v>36</v>
      </c>
      <c r="P91" s="173" t="s">
        <v>37</v>
      </c>
      <c r="Q91" s="95" t="s">
        <v>37</v>
      </c>
      <c r="R91" s="96" t="s">
        <v>48</v>
      </c>
      <c r="S91" s="97" t="s">
        <v>65</v>
      </c>
      <c r="T91" s="98">
        <f t="shared" si="34"/>
        <v>299</v>
      </c>
      <c r="U91" s="99" t="str">
        <f t="shared" si="35"/>
        <v>28.07.2021</v>
      </c>
      <c r="V91" s="100">
        <f t="shared" si="36"/>
        <v>66.6</v>
      </c>
      <c r="W91" s="101">
        <f t="shared" si="37"/>
        <v>0</v>
      </c>
      <c r="X91" s="102">
        <f t="shared" si="38"/>
        <v>66.6</v>
      </c>
      <c r="Y91" s="101">
        <f t="shared" si="39"/>
        <v>0</v>
      </c>
      <c r="Z91" s="103">
        <f t="shared" si="40"/>
        <v>0</v>
      </c>
    </row>
    <row r="92" spans="1:26" s="35" customFormat="1" ht="12.75">
      <c r="A92" s="145">
        <f t="shared" si="46"/>
        <v>83</v>
      </c>
      <c r="B92" s="61" t="str">
        <f t="shared" si="47"/>
        <v>SPITAL JUDETEAN BAIA MARE</v>
      </c>
      <c r="C92" s="70"/>
      <c r="D92" s="70">
        <v>302</v>
      </c>
      <c r="E92" s="71" t="s">
        <v>104</v>
      </c>
      <c r="F92" s="65">
        <v>100.91</v>
      </c>
      <c r="G92" s="60"/>
      <c r="H92" s="190"/>
      <c r="I92" s="62">
        <f t="shared" si="44"/>
        <v>100.91</v>
      </c>
      <c r="J92" s="62"/>
      <c r="L92" s="63">
        <f t="shared" si="48"/>
        <v>100.91</v>
      </c>
      <c r="N92" s="171">
        <f t="shared" si="45"/>
        <v>83</v>
      </c>
      <c r="O92" s="94" t="s">
        <v>36</v>
      </c>
      <c r="P92" s="173" t="s">
        <v>37</v>
      </c>
      <c r="Q92" s="95" t="s">
        <v>37</v>
      </c>
      <c r="R92" s="96" t="s">
        <v>48</v>
      </c>
      <c r="S92" s="97" t="s">
        <v>66</v>
      </c>
      <c r="T92" s="98">
        <f t="shared" si="34"/>
        <v>302</v>
      </c>
      <c r="U92" s="99" t="str">
        <f t="shared" si="35"/>
        <v>29.07.2021</v>
      </c>
      <c r="V92" s="100">
        <f t="shared" si="36"/>
        <v>100.91</v>
      </c>
      <c r="W92" s="101">
        <f t="shared" si="37"/>
        <v>0</v>
      </c>
      <c r="X92" s="102">
        <f t="shared" si="38"/>
        <v>100.91</v>
      </c>
      <c r="Y92" s="101">
        <f t="shared" si="39"/>
        <v>0</v>
      </c>
      <c r="Z92" s="103">
        <f t="shared" si="40"/>
        <v>0</v>
      </c>
    </row>
    <row r="93" spans="1:26" s="35" customFormat="1" ht="12.75">
      <c r="A93" s="145">
        <f t="shared" si="46"/>
        <v>84</v>
      </c>
      <c r="B93" s="61" t="str">
        <f t="shared" si="47"/>
        <v>SPITAL JUDETEAN BAIA MARE</v>
      </c>
      <c r="C93" s="70"/>
      <c r="D93" s="70">
        <v>301</v>
      </c>
      <c r="E93" s="71" t="s">
        <v>104</v>
      </c>
      <c r="F93" s="65">
        <v>57.86</v>
      </c>
      <c r="G93" s="60"/>
      <c r="H93" s="190"/>
      <c r="I93" s="62">
        <f t="shared" si="44"/>
        <v>57.86</v>
      </c>
      <c r="J93" s="62"/>
      <c r="L93" s="63">
        <f t="shared" si="48"/>
        <v>57.86</v>
      </c>
      <c r="N93" s="171">
        <f t="shared" si="45"/>
        <v>84</v>
      </c>
      <c r="O93" s="94" t="s">
        <v>36</v>
      </c>
      <c r="P93" s="173" t="s">
        <v>37</v>
      </c>
      <c r="Q93" s="95" t="s">
        <v>37</v>
      </c>
      <c r="R93" s="96" t="s">
        <v>48</v>
      </c>
      <c r="S93" s="97" t="s">
        <v>67</v>
      </c>
      <c r="T93" s="98">
        <f t="shared" si="34"/>
        <v>301</v>
      </c>
      <c r="U93" s="99" t="str">
        <f t="shared" si="35"/>
        <v>29.07.2021</v>
      </c>
      <c r="V93" s="100">
        <f t="shared" si="36"/>
        <v>57.86</v>
      </c>
      <c r="W93" s="101">
        <f t="shared" si="37"/>
        <v>0</v>
      </c>
      <c r="X93" s="102">
        <f t="shared" si="38"/>
        <v>57.86</v>
      </c>
      <c r="Y93" s="101">
        <f t="shared" si="39"/>
        <v>0</v>
      </c>
      <c r="Z93" s="103">
        <f t="shared" si="40"/>
        <v>0</v>
      </c>
    </row>
    <row r="94" spans="1:26" s="36" customFormat="1" ht="13.5" thickBot="1">
      <c r="A94" s="145">
        <f t="shared" si="46"/>
        <v>85</v>
      </c>
      <c r="B94" s="218" t="str">
        <f t="shared" si="47"/>
        <v>TOTAL SPITAL JUDETEAN BAIA MARE</v>
      </c>
      <c r="C94" s="212"/>
      <c r="D94" s="212"/>
      <c r="E94" s="213"/>
      <c r="F94" s="214">
        <f>SUM(F10:F93)</f>
        <v>11415.37</v>
      </c>
      <c r="G94" s="214">
        <f>SUM(G10:G93)</f>
        <v>0</v>
      </c>
      <c r="H94" s="214">
        <f>SUM(H10:H93)</f>
        <v>0.29</v>
      </c>
      <c r="I94" s="216">
        <f t="shared" si="44"/>
        <v>11415.08</v>
      </c>
      <c r="J94" s="215">
        <f>SUM(J10:J93)</f>
        <v>0</v>
      </c>
      <c r="L94" s="63">
        <f t="shared" si="48"/>
        <v>11415.37</v>
      </c>
      <c r="N94" s="171">
        <f t="shared" si="45"/>
        <v>85</v>
      </c>
      <c r="O94" s="219" t="s">
        <v>69</v>
      </c>
      <c r="P94" s="173" t="s">
        <v>37</v>
      </c>
      <c r="Q94" s="95" t="s">
        <v>37</v>
      </c>
      <c r="R94" s="96" t="s">
        <v>48</v>
      </c>
      <c r="S94" s="97" t="s">
        <v>68</v>
      </c>
      <c r="T94" s="104"/>
      <c r="U94" s="105"/>
      <c r="V94" s="106">
        <f>SUM(V10:V93)</f>
        <v>11415.37</v>
      </c>
      <c r="W94" s="106">
        <f>SUM(W10:W93)</f>
        <v>0.28999999999999915</v>
      </c>
      <c r="X94" s="106">
        <f>SUM(X10:X93)</f>
        <v>11415.080000000002</v>
      </c>
      <c r="Y94" s="106">
        <f>SUM(Y10:Y93)</f>
        <v>0.29</v>
      </c>
      <c r="Z94" s="107">
        <f>SUM(Z10:Z93)</f>
        <v>-8.326672684688674E-16</v>
      </c>
    </row>
    <row r="95" spans="1:26" s="35" customFormat="1" ht="14.25" customHeight="1">
      <c r="A95" s="145">
        <f t="shared" si="46"/>
        <v>86</v>
      </c>
      <c r="B95" s="205" t="str">
        <f t="shared" si="47"/>
        <v>SPITAL PNEUMOFTIZIOLOGIE BAIA MARE</v>
      </c>
      <c r="C95" s="206" t="s">
        <v>77</v>
      </c>
      <c r="D95" s="206">
        <v>245</v>
      </c>
      <c r="E95" s="207" t="s">
        <v>78</v>
      </c>
      <c r="F95" s="208">
        <v>156.69</v>
      </c>
      <c r="G95" s="209"/>
      <c r="H95" s="210"/>
      <c r="I95" s="211">
        <f t="shared" si="44"/>
        <v>156.69</v>
      </c>
      <c r="J95" s="211"/>
      <c r="L95" s="63">
        <f t="shared" si="48"/>
        <v>156.69</v>
      </c>
      <c r="N95" s="171">
        <f t="shared" si="45"/>
        <v>86</v>
      </c>
      <c r="O95" s="84" t="s">
        <v>54</v>
      </c>
      <c r="P95" s="85" t="s">
        <v>37</v>
      </c>
      <c r="Q95" s="180" t="s">
        <v>37</v>
      </c>
      <c r="R95" s="86" t="s">
        <v>55</v>
      </c>
      <c r="S95" s="181" t="s">
        <v>57</v>
      </c>
      <c r="T95" s="88">
        <f>D95</f>
        <v>245</v>
      </c>
      <c r="U95" s="89" t="str">
        <f>IF(E95=0,"0",E95)</f>
        <v>24.07.2021</v>
      </c>
      <c r="V95" s="90">
        <f>F95</f>
        <v>156.69</v>
      </c>
      <c r="W95" s="91">
        <f>V95-X95</f>
        <v>0</v>
      </c>
      <c r="X95" s="92">
        <f>I95</f>
        <v>156.69</v>
      </c>
      <c r="Y95" s="182">
        <f>G95+H95</f>
        <v>0</v>
      </c>
      <c r="Z95" s="93">
        <f>W95-Y95</f>
        <v>0</v>
      </c>
    </row>
    <row r="96" spans="1:26" s="35" customFormat="1" ht="14.25" customHeight="1">
      <c r="A96" s="145">
        <f t="shared" si="46"/>
        <v>87</v>
      </c>
      <c r="B96" s="61" t="str">
        <f t="shared" si="47"/>
        <v>SPITAL PNEUMOFTIZIOLOGIE BAIA MARE</v>
      </c>
      <c r="C96" s="70"/>
      <c r="D96" s="70">
        <v>129</v>
      </c>
      <c r="E96" s="71" t="s">
        <v>78</v>
      </c>
      <c r="F96" s="72">
        <v>88.81</v>
      </c>
      <c r="G96" s="60"/>
      <c r="H96" s="10"/>
      <c r="I96" s="62">
        <f t="shared" si="44"/>
        <v>88.81</v>
      </c>
      <c r="J96" s="62"/>
      <c r="L96" s="63">
        <f t="shared" si="48"/>
        <v>88.81</v>
      </c>
      <c r="N96" s="171">
        <f t="shared" si="45"/>
        <v>87</v>
      </c>
      <c r="O96" s="94" t="s">
        <v>54</v>
      </c>
      <c r="P96" s="95" t="s">
        <v>37</v>
      </c>
      <c r="Q96" s="147" t="s">
        <v>37</v>
      </c>
      <c r="R96" s="96" t="s">
        <v>55</v>
      </c>
      <c r="S96" s="148" t="s">
        <v>57</v>
      </c>
      <c r="T96" s="98">
        <f>D96</f>
        <v>129</v>
      </c>
      <c r="U96" s="99" t="str">
        <f>IF(E96=0,"0",E96)</f>
        <v>24.07.2021</v>
      </c>
      <c r="V96" s="100">
        <f>F96</f>
        <v>88.81</v>
      </c>
      <c r="W96" s="101">
        <f>V96-X96</f>
        <v>0</v>
      </c>
      <c r="X96" s="102">
        <f>I96</f>
        <v>88.81</v>
      </c>
      <c r="Y96" s="146">
        <f>G96+H96</f>
        <v>0</v>
      </c>
      <c r="Z96" s="103">
        <f>W96-Y96</f>
        <v>0</v>
      </c>
    </row>
    <row r="97" spans="1:26" s="35" customFormat="1" ht="14.25" customHeight="1">
      <c r="A97" s="145">
        <f t="shared" si="46"/>
        <v>88</v>
      </c>
      <c r="B97" s="61" t="str">
        <f t="shared" si="47"/>
        <v>SPITAL PNEUMOFTIZIOLOGIE BAIA MARE</v>
      </c>
      <c r="C97" s="70"/>
      <c r="D97" s="70">
        <v>34</v>
      </c>
      <c r="E97" s="71" t="s">
        <v>79</v>
      </c>
      <c r="F97" s="72">
        <v>65.54</v>
      </c>
      <c r="G97" s="60"/>
      <c r="H97" s="10"/>
      <c r="I97" s="62">
        <f t="shared" si="44"/>
        <v>65.54</v>
      </c>
      <c r="J97" s="62"/>
      <c r="L97" s="63">
        <f t="shared" si="48"/>
        <v>65.54</v>
      </c>
      <c r="N97" s="171">
        <f t="shared" si="45"/>
        <v>88</v>
      </c>
      <c r="O97" s="94" t="s">
        <v>54</v>
      </c>
      <c r="P97" s="95" t="s">
        <v>37</v>
      </c>
      <c r="Q97" s="147" t="s">
        <v>37</v>
      </c>
      <c r="R97" s="96" t="s">
        <v>55</v>
      </c>
      <c r="S97" s="148" t="s">
        <v>57</v>
      </c>
      <c r="T97" s="98">
        <f>D97</f>
        <v>34</v>
      </c>
      <c r="U97" s="99" t="str">
        <f>IF(E97=0,"0",E97)</f>
        <v>08.07.2021</v>
      </c>
      <c r="V97" s="100">
        <f>F97</f>
        <v>65.54</v>
      </c>
      <c r="W97" s="101">
        <f>V97-X97</f>
        <v>0</v>
      </c>
      <c r="X97" s="102">
        <f>I97</f>
        <v>65.54</v>
      </c>
      <c r="Y97" s="146">
        <f>G97+H97</f>
        <v>0</v>
      </c>
      <c r="Z97" s="103">
        <f>W97-Y97</f>
        <v>0</v>
      </c>
    </row>
    <row r="98" spans="1:26" s="36" customFormat="1" ht="13.5" thickBot="1">
      <c r="A98" s="145">
        <f t="shared" si="46"/>
        <v>89</v>
      </c>
      <c r="B98" s="149" t="str">
        <f t="shared" si="47"/>
        <v>TOTAL SPITAL PNEUMOFTIZIOLOGIE</v>
      </c>
      <c r="C98" s="150"/>
      <c r="D98" s="150"/>
      <c r="E98" s="151"/>
      <c r="F98" s="152">
        <f>SUM(F95:F97)</f>
        <v>311.04</v>
      </c>
      <c r="G98" s="152">
        <f>SUM(G95:G97)</f>
        <v>0</v>
      </c>
      <c r="H98" s="152">
        <f>SUM(H95:H97)</f>
        <v>0</v>
      </c>
      <c r="I98" s="216">
        <f t="shared" si="44"/>
        <v>311.04</v>
      </c>
      <c r="J98" s="153">
        <f>SUM(J95:J97)</f>
        <v>0</v>
      </c>
      <c r="L98" s="63">
        <f t="shared" si="48"/>
        <v>311.04</v>
      </c>
      <c r="N98" s="171">
        <f t="shared" si="45"/>
        <v>89</v>
      </c>
      <c r="O98" s="183" t="s">
        <v>56</v>
      </c>
      <c r="P98" s="154"/>
      <c r="Q98" s="154"/>
      <c r="R98" s="165"/>
      <c r="S98" s="155"/>
      <c r="T98" s="156"/>
      <c r="U98" s="157"/>
      <c r="V98" s="158">
        <f>SUM(V95:V97)</f>
        <v>311.04</v>
      </c>
      <c r="W98" s="158">
        <f>SUM(W95:W97)</f>
        <v>0</v>
      </c>
      <c r="X98" s="158">
        <f>SUM(X95:X97)</f>
        <v>311.04</v>
      </c>
      <c r="Y98" s="159">
        <f>SUM(Y95:Y97)</f>
        <v>0</v>
      </c>
      <c r="Z98" s="160">
        <f>SUM(Z95:Z97)</f>
        <v>0</v>
      </c>
    </row>
    <row r="99" spans="1:26" s="37" customFormat="1" ht="13.5" thickBot="1">
      <c r="A99" s="145">
        <f t="shared" si="46"/>
        <v>90</v>
      </c>
      <c r="B99" s="161" t="str">
        <f t="shared" si="47"/>
        <v>TOTAL</v>
      </c>
      <c r="C99" s="162"/>
      <c r="D99" s="162"/>
      <c r="E99" s="163"/>
      <c r="F99" s="164">
        <f>SUM(F10:F98)/2</f>
        <v>11726.410000000002</v>
      </c>
      <c r="G99" s="164">
        <f>SUM(G10:G98)/2</f>
        <v>0</v>
      </c>
      <c r="H99" s="164">
        <f>SUM(H10:H98)/2</f>
        <v>0.29</v>
      </c>
      <c r="I99" s="164">
        <f>SUM(I10:I98)/2</f>
        <v>11726.120000000003</v>
      </c>
      <c r="J99" s="217">
        <f>SUM(J10:J98)/2</f>
        <v>0</v>
      </c>
      <c r="L99" s="63">
        <f t="shared" si="48"/>
        <v>11726.410000000002</v>
      </c>
      <c r="N99" s="171">
        <f t="shared" si="45"/>
        <v>90</v>
      </c>
      <c r="O99" s="174" t="s">
        <v>52</v>
      </c>
      <c r="P99" s="175"/>
      <c r="Q99" s="175"/>
      <c r="R99" s="176"/>
      <c r="S99" s="176"/>
      <c r="T99" s="177"/>
      <c r="U99" s="178"/>
      <c r="V99" s="179">
        <f>SUM(V10:V98)/2</f>
        <v>11726.410000000002</v>
      </c>
      <c r="W99" s="179">
        <f>SUM(W10:W98)/2</f>
        <v>0.28999999999999915</v>
      </c>
      <c r="X99" s="179">
        <f>SUM(X10:X98)/2</f>
        <v>11726.120000000003</v>
      </c>
      <c r="Y99" s="179">
        <f>SUM(Y10:Y98)/2</f>
        <v>0.29</v>
      </c>
      <c r="Z99" s="179">
        <f>SUM(Z10:Z98)/2</f>
        <v>-8.326672684688674E-16</v>
      </c>
    </row>
    <row r="100" spans="1:26" s="37" customFormat="1" ht="12.75">
      <c r="A100" s="38"/>
      <c r="B100" s="39"/>
      <c r="C100" s="40"/>
      <c r="D100" s="40"/>
      <c r="E100" s="40"/>
      <c r="F100" s="41"/>
      <c r="G100" s="41"/>
      <c r="H100" s="41"/>
      <c r="I100" s="196"/>
      <c r="J100" s="41"/>
      <c r="L100" s="59"/>
      <c r="N100" s="108"/>
      <c r="O100" s="109"/>
      <c r="P100" s="110"/>
      <c r="Q100" s="110"/>
      <c r="R100" s="111"/>
      <c r="S100" s="111"/>
      <c r="T100" s="112"/>
      <c r="U100" s="112"/>
      <c r="V100" s="113"/>
      <c r="W100" s="113"/>
      <c r="X100" s="113"/>
      <c r="Y100" s="113"/>
      <c r="Z100" s="113"/>
    </row>
    <row r="101" spans="1:26" s="7" customFormat="1" ht="12">
      <c r="A101" s="9"/>
      <c r="B101" s="67" t="s">
        <v>70</v>
      </c>
      <c r="C101" s="256" t="s">
        <v>43</v>
      </c>
      <c r="D101" s="256"/>
      <c r="F101" s="68" t="s">
        <v>28</v>
      </c>
      <c r="I101" s="197" t="s">
        <v>60</v>
      </c>
      <c r="J101" s="6"/>
      <c r="L101" s="43"/>
      <c r="N101" s="13"/>
      <c r="O101" s="79" t="s">
        <v>7</v>
      </c>
      <c r="P101" s="79"/>
      <c r="Q101" s="79"/>
      <c r="R101" s="79"/>
      <c r="S101" s="79"/>
      <c r="T101" s="79"/>
      <c r="U101" s="114"/>
      <c r="V101" s="79"/>
      <c r="W101" s="16"/>
      <c r="X101" s="13"/>
      <c r="Y101" s="13"/>
      <c r="Z101" s="13"/>
    </row>
    <row r="102" spans="1:26" s="7" customFormat="1" ht="12.75">
      <c r="A102" s="8"/>
      <c r="B102" s="69" t="s">
        <v>29</v>
      </c>
      <c r="C102" s="257" t="s">
        <v>44</v>
      </c>
      <c r="D102" s="257"/>
      <c r="F102" s="67" t="s">
        <v>45</v>
      </c>
      <c r="I102" s="197" t="s">
        <v>46</v>
      </c>
      <c r="J102" s="6"/>
      <c r="L102" s="5"/>
      <c r="N102" s="13"/>
      <c r="O102" s="13"/>
      <c r="P102" s="13"/>
      <c r="Q102" s="13"/>
      <c r="R102" s="13"/>
      <c r="S102" s="13"/>
      <c r="T102" s="75"/>
      <c r="U102" s="76"/>
      <c r="V102" s="16"/>
      <c r="W102" s="16"/>
      <c r="X102" s="13"/>
      <c r="Y102" s="13"/>
      <c r="Z102" s="13"/>
    </row>
    <row r="103" spans="1:26" ht="13.5">
      <c r="A103" s="8"/>
      <c r="C103" s="257" t="s">
        <v>40</v>
      </c>
      <c r="D103" s="257"/>
      <c r="F103" s="128" t="s">
        <v>50</v>
      </c>
      <c r="I103" s="198"/>
      <c r="K103" s="34"/>
      <c r="L103" s="1"/>
      <c r="N103" s="13"/>
      <c r="O103" s="258" t="s">
        <v>8</v>
      </c>
      <c r="P103" s="259"/>
      <c r="Q103" s="260" t="s">
        <v>9</v>
      </c>
      <c r="R103" s="261"/>
      <c r="S103" s="262" t="s">
        <v>20</v>
      </c>
      <c r="T103" s="263"/>
      <c r="U103" s="263"/>
      <c r="V103" s="264"/>
      <c r="W103" s="263" t="s">
        <v>18</v>
      </c>
      <c r="X103" s="263"/>
      <c r="Y103" s="263"/>
      <c r="Z103" s="264"/>
    </row>
    <row r="104" spans="1:26" ht="12.75">
      <c r="A104" s="2"/>
      <c r="B104" s="11"/>
      <c r="C104" s="13"/>
      <c r="D104" s="13"/>
      <c r="E104" s="15"/>
      <c r="I104" s="199"/>
      <c r="K104" s="34"/>
      <c r="N104" s="13"/>
      <c r="O104" s="267" t="s">
        <v>21</v>
      </c>
      <c r="P104" s="268"/>
      <c r="Q104" s="269" t="s">
        <v>34</v>
      </c>
      <c r="R104" s="270"/>
      <c r="S104" s="271"/>
      <c r="T104" s="272"/>
      <c r="U104" s="272"/>
      <c r="V104" s="273"/>
      <c r="W104" s="270" t="s">
        <v>19</v>
      </c>
      <c r="X104" s="270"/>
      <c r="Y104" s="270"/>
      <c r="Z104" s="274"/>
    </row>
    <row r="105" spans="1:26" ht="12.75">
      <c r="A105" s="2"/>
      <c r="B105" s="13"/>
      <c r="C105" s="13"/>
      <c r="D105" s="13"/>
      <c r="E105" s="16"/>
      <c r="I105" s="200"/>
      <c r="N105" s="13"/>
      <c r="O105" s="115"/>
      <c r="P105" s="116"/>
      <c r="Q105" s="115"/>
      <c r="R105" s="116"/>
      <c r="S105" s="115"/>
      <c r="T105" s="116"/>
      <c r="U105" s="117"/>
      <c r="V105" s="118"/>
      <c r="W105" s="116"/>
      <c r="X105" s="116"/>
      <c r="Y105" s="119"/>
      <c r="Z105" s="120"/>
    </row>
    <row r="106" spans="1:26" ht="12.75">
      <c r="A106" s="2"/>
      <c r="B106" s="13"/>
      <c r="C106" s="13"/>
      <c r="D106" s="13"/>
      <c r="E106" s="16"/>
      <c r="I106" s="201"/>
      <c r="K106" s="47"/>
      <c r="N106" s="13"/>
      <c r="O106" s="121"/>
      <c r="P106" s="122"/>
      <c r="Q106" s="121"/>
      <c r="R106" s="122"/>
      <c r="S106" s="121"/>
      <c r="T106" s="122"/>
      <c r="U106" s="123"/>
      <c r="V106" s="124"/>
      <c r="W106" s="122"/>
      <c r="X106" s="122"/>
      <c r="Y106" s="125"/>
      <c r="Z106" s="126"/>
    </row>
    <row r="107" spans="1:26" ht="12.75">
      <c r="A107" s="2"/>
      <c r="B107" s="13"/>
      <c r="C107" s="13"/>
      <c r="D107" s="13"/>
      <c r="E107" s="48"/>
      <c r="F107" s="15"/>
      <c r="I107" s="201"/>
      <c r="N107" s="13"/>
      <c r="O107" s="13"/>
      <c r="P107" s="13"/>
      <c r="Q107" s="13"/>
      <c r="R107" s="13"/>
      <c r="S107" s="13"/>
      <c r="T107" s="75"/>
      <c r="U107" s="76"/>
      <c r="V107" s="16"/>
      <c r="W107" s="16"/>
      <c r="X107" s="13"/>
      <c r="Y107" s="13"/>
      <c r="Z107" s="13"/>
    </row>
    <row r="108" spans="1:26" ht="12.75">
      <c r="A108" s="2"/>
      <c r="B108" s="12"/>
      <c r="C108" s="17"/>
      <c r="D108" s="17"/>
      <c r="E108" s="50"/>
      <c r="F108" s="15"/>
      <c r="I108" s="201"/>
      <c r="N108" s="79"/>
      <c r="O108" s="132" t="s">
        <v>10</v>
      </c>
      <c r="P108" s="133"/>
      <c r="Q108" s="130"/>
      <c r="R108" s="132" t="s">
        <v>11</v>
      </c>
      <c r="S108" s="130"/>
      <c r="T108" s="133"/>
      <c r="U108" s="132" t="s">
        <v>12</v>
      </c>
      <c r="V108" s="133"/>
      <c r="W108" s="134"/>
      <c r="X108" s="132" t="s">
        <v>15</v>
      </c>
      <c r="Y108" s="135"/>
      <c r="Z108" s="80"/>
    </row>
    <row r="109" spans="9:26" ht="12.75">
      <c r="I109" s="202"/>
      <c r="N109" s="79"/>
      <c r="O109" s="135"/>
      <c r="P109" s="135"/>
      <c r="Q109" s="130"/>
      <c r="R109" s="135"/>
      <c r="S109" s="130"/>
      <c r="T109" s="136"/>
      <c r="U109" s="135"/>
      <c r="V109" s="137"/>
      <c r="W109" s="134"/>
      <c r="X109" s="130"/>
      <c r="Y109" s="135"/>
      <c r="Z109" s="79"/>
    </row>
    <row r="110" spans="9:26" ht="12.75">
      <c r="I110" s="203"/>
      <c r="N110" s="79"/>
      <c r="O110" s="129" t="s">
        <v>13</v>
      </c>
      <c r="P110" s="129"/>
      <c r="Q110" s="130"/>
      <c r="R110" s="138" t="s">
        <v>13</v>
      </c>
      <c r="S110" s="130"/>
      <c r="T110" s="139"/>
      <c r="U110" s="129" t="s">
        <v>13</v>
      </c>
      <c r="V110" s="140"/>
      <c r="W110" s="138"/>
      <c r="X110" s="130"/>
      <c r="Y110" s="135"/>
      <c r="Z110" s="79"/>
    </row>
    <row r="111" spans="10:26" ht="12.75">
      <c r="J111" s="49"/>
      <c r="N111" s="79"/>
      <c r="O111" s="129" t="s">
        <v>14</v>
      </c>
      <c r="P111" s="129"/>
      <c r="Q111" s="130"/>
      <c r="R111" s="138" t="s">
        <v>14</v>
      </c>
      <c r="S111" s="130"/>
      <c r="T111" s="138"/>
      <c r="U111" s="129" t="s">
        <v>14</v>
      </c>
      <c r="V111" s="140"/>
      <c r="W111" s="129"/>
      <c r="X111" s="141" t="s">
        <v>17</v>
      </c>
      <c r="Y111" s="135"/>
      <c r="Z111" s="79"/>
    </row>
    <row r="112" spans="2:26" ht="12.75">
      <c r="B112" s="42"/>
      <c r="I112" s="15"/>
      <c r="J112" s="51"/>
      <c r="N112" s="79"/>
      <c r="O112" s="129" t="s">
        <v>47</v>
      </c>
      <c r="P112" s="129"/>
      <c r="Q112" s="130"/>
      <c r="R112" s="138" t="s">
        <v>42</v>
      </c>
      <c r="S112" s="130"/>
      <c r="T112" s="139"/>
      <c r="U112" s="129" t="s">
        <v>61</v>
      </c>
      <c r="V112" s="140"/>
      <c r="W112" s="140"/>
      <c r="X112" s="142" t="s">
        <v>51</v>
      </c>
      <c r="Y112" s="135"/>
      <c r="Z112" s="79"/>
    </row>
    <row r="113" spans="2:26" ht="12.75">
      <c r="B113" s="42"/>
      <c r="J113" s="52"/>
      <c r="N113" s="79"/>
      <c r="O113" s="129"/>
      <c r="P113" s="129"/>
      <c r="Q113" s="130"/>
      <c r="R113" s="138"/>
      <c r="S113" s="130"/>
      <c r="T113" s="139"/>
      <c r="U113" s="129"/>
      <c r="V113" s="140"/>
      <c r="W113" s="140"/>
      <c r="X113" s="129"/>
      <c r="Y113" s="135"/>
      <c r="Z113" s="79"/>
    </row>
    <row r="114" spans="2:26" ht="12.75">
      <c r="B114" s="42"/>
      <c r="I114" s="251" t="s">
        <v>27</v>
      </c>
      <c r="J114" s="53" t="str">
        <f>IF(I99=J115,"OK","ATENŢIE")</f>
        <v>OK</v>
      </c>
      <c r="N114" s="79"/>
      <c r="O114" s="129"/>
      <c r="P114" s="129"/>
      <c r="Q114" s="130"/>
      <c r="R114" s="138"/>
      <c r="S114" s="130"/>
      <c r="T114" s="139"/>
      <c r="U114" s="129"/>
      <c r="V114" s="140"/>
      <c r="W114" s="140"/>
      <c r="X114" s="129"/>
      <c r="Y114" s="135"/>
      <c r="Z114" s="79"/>
    </row>
    <row r="115" spans="2:26" ht="12.75">
      <c r="B115" s="42"/>
      <c r="I115" s="251"/>
      <c r="J115" s="166">
        <f>F99-G99-H99-J99</f>
        <v>11726.12</v>
      </c>
      <c r="N115" s="79"/>
      <c r="O115" s="130"/>
      <c r="P115" s="129"/>
      <c r="Q115" s="130"/>
      <c r="R115" s="138"/>
      <c r="S115" s="130"/>
      <c r="T115" s="139"/>
      <c r="U115" s="129"/>
      <c r="V115" s="140"/>
      <c r="W115" s="140"/>
      <c r="X115" s="129"/>
      <c r="Y115" s="135"/>
      <c r="Z115" s="79"/>
    </row>
    <row r="116" spans="2:26" ht="12.75">
      <c r="B116" s="42"/>
      <c r="N116" s="79"/>
      <c r="O116" s="130"/>
      <c r="P116" s="129"/>
      <c r="Q116" s="130"/>
      <c r="R116" s="138"/>
      <c r="S116" s="130"/>
      <c r="T116" s="139"/>
      <c r="U116" s="129"/>
      <c r="V116" s="140"/>
      <c r="W116" s="140"/>
      <c r="X116" s="129"/>
      <c r="Y116" s="135"/>
      <c r="Z116" s="79"/>
    </row>
    <row r="117" spans="2:26" ht="12.75">
      <c r="B117" s="11"/>
      <c r="N117" s="79"/>
      <c r="O117" s="131"/>
      <c r="P117" s="135"/>
      <c r="Q117" s="135"/>
      <c r="R117" s="135"/>
      <c r="S117" s="135"/>
      <c r="T117" s="136"/>
      <c r="U117" s="143"/>
      <c r="V117" s="137"/>
      <c r="W117" s="137"/>
      <c r="X117" s="135"/>
      <c r="Y117" s="135"/>
      <c r="Z117" s="79"/>
    </row>
    <row r="118" spans="2:26" ht="12.75">
      <c r="B118" s="14"/>
      <c r="N118" s="79"/>
      <c r="O118" s="129"/>
      <c r="P118" s="135"/>
      <c r="Q118" s="135"/>
      <c r="R118" s="135"/>
      <c r="S118" s="135"/>
      <c r="T118" s="136"/>
      <c r="U118" s="144"/>
      <c r="V118" s="134"/>
      <c r="W118" s="134"/>
      <c r="X118" s="130"/>
      <c r="Y118" s="130"/>
      <c r="Z118" s="13"/>
    </row>
    <row r="119" spans="2:26" ht="12.75">
      <c r="B119" s="20"/>
      <c r="N119" s="79"/>
      <c r="O119" s="129"/>
      <c r="P119" s="135"/>
      <c r="Q119" s="135"/>
      <c r="R119" s="135"/>
      <c r="S119" s="135"/>
      <c r="T119" s="136"/>
      <c r="U119" s="144"/>
      <c r="V119" s="134"/>
      <c r="W119" s="134"/>
      <c r="X119" s="130"/>
      <c r="Y119" s="130"/>
      <c r="Z119" s="13"/>
    </row>
    <row r="120" spans="2:20" ht="12.75">
      <c r="B120" s="20"/>
      <c r="N120" s="34"/>
      <c r="P120" s="34"/>
      <c r="Q120" s="34"/>
      <c r="R120" s="34"/>
      <c r="S120" s="34"/>
      <c r="T120" s="54"/>
    </row>
    <row r="121" spans="2:20" ht="12.75">
      <c r="B121" s="20"/>
      <c r="N121" s="44"/>
      <c r="P121" s="44"/>
      <c r="Q121" s="44"/>
      <c r="R121" s="44"/>
      <c r="S121" s="44"/>
      <c r="T121" s="57"/>
    </row>
    <row r="122" spans="2:26" ht="12.75">
      <c r="B122" s="15"/>
      <c r="N122" s="44"/>
      <c r="P122" s="44"/>
      <c r="Q122" s="44"/>
      <c r="R122" s="44"/>
      <c r="S122" s="44"/>
      <c r="T122" s="57"/>
      <c r="U122" s="265" t="s">
        <v>27</v>
      </c>
      <c r="V122" s="55" t="str">
        <f>IF(V99=V123,"OK","ATENŢIE")</f>
        <v>OK</v>
      </c>
      <c r="W122" s="55" t="str">
        <f>IF(W99=W123,"OK","ATENŢIE")</f>
        <v>ATENŢIE</v>
      </c>
      <c r="X122" s="266"/>
      <c r="Y122" s="55" t="str">
        <f>IF(Y99=Y123,"OK","ATENŢIE")</f>
        <v>OK</v>
      </c>
      <c r="Z122" s="55" t="str">
        <f>IF(Z99=Z123,"OK","ATENŢIE")</f>
        <v>ATENŢIE</v>
      </c>
    </row>
    <row r="123" spans="2:26" ht="12.75">
      <c r="B123" s="15"/>
      <c r="N123" s="7"/>
      <c r="P123" s="7"/>
      <c r="Q123" s="7"/>
      <c r="R123" s="7"/>
      <c r="S123" s="7"/>
      <c r="T123" s="46"/>
      <c r="U123" s="265"/>
      <c r="V123" s="167">
        <f>F99</f>
        <v>11726.410000000002</v>
      </c>
      <c r="W123" s="168">
        <f>F99-I99</f>
        <v>0.2899999999990541</v>
      </c>
      <c r="X123" s="266"/>
      <c r="Y123" s="168">
        <f>G99+H99</f>
        <v>0.29</v>
      </c>
      <c r="Z123" s="168">
        <f>J99</f>
        <v>0</v>
      </c>
    </row>
    <row r="124" spans="14:25" ht="12.75">
      <c r="N124" s="7"/>
      <c r="O124" s="7"/>
      <c r="P124" s="7"/>
      <c r="Q124" s="7"/>
      <c r="R124" s="7"/>
      <c r="S124" s="7"/>
      <c r="T124" s="46"/>
      <c r="Y124" s="34"/>
    </row>
    <row r="125" spans="14:26" ht="12.75">
      <c r="N125" s="7"/>
      <c r="O125" s="7"/>
      <c r="P125" s="7"/>
      <c r="Q125" s="7"/>
      <c r="R125" s="7"/>
      <c r="S125" s="7"/>
      <c r="T125" s="46"/>
      <c r="U125" s="45"/>
      <c r="V125" s="44"/>
      <c r="W125" s="44"/>
      <c r="X125" s="44"/>
      <c r="Y125" s="44"/>
      <c r="Z125" s="56" t="str">
        <f>IF(Z99=Z126,"OK","ATENŢIE")</f>
        <v>OK</v>
      </c>
    </row>
    <row r="126" spans="21:26" ht="12.75">
      <c r="U126" s="45"/>
      <c r="V126" s="58"/>
      <c r="W126" s="58"/>
      <c r="X126" s="44"/>
      <c r="Y126" s="44"/>
      <c r="Z126" s="169">
        <f>W99-Y99</f>
        <v>-8.326672684688674E-16</v>
      </c>
    </row>
    <row r="133" spans="5:23" ht="12.75">
      <c r="E133" s="25"/>
      <c r="F133" s="25"/>
      <c r="G133" s="25"/>
      <c r="H133" s="25"/>
      <c r="I133" s="33"/>
      <c r="J133" s="25"/>
      <c r="L133" s="25"/>
      <c r="T133" s="25"/>
      <c r="U133" s="25"/>
      <c r="V133" s="25"/>
      <c r="W133" s="25"/>
    </row>
    <row r="134" spans="5:23" ht="12.75">
      <c r="E134" s="25"/>
      <c r="F134" s="25"/>
      <c r="G134" s="25"/>
      <c r="H134" s="25"/>
      <c r="I134" s="33"/>
      <c r="J134" s="25"/>
      <c r="L134" s="25"/>
      <c r="T134" s="25"/>
      <c r="U134" s="25"/>
      <c r="V134" s="25"/>
      <c r="W134" s="25"/>
    </row>
  </sheetData>
  <sheetProtection/>
  <mergeCells count="38">
    <mergeCell ref="U122:U123"/>
    <mergeCell ref="X122:X123"/>
    <mergeCell ref="Q8:Q9"/>
    <mergeCell ref="O104:P104"/>
    <mergeCell ref="Q104:R104"/>
    <mergeCell ref="S104:V104"/>
    <mergeCell ref="W104:Z104"/>
    <mergeCell ref="W103:Z103"/>
    <mergeCell ref="I114:I115"/>
    <mergeCell ref="O8:O9"/>
    <mergeCell ref="Y8:Y9"/>
    <mergeCell ref="Z8:Z9"/>
    <mergeCell ref="C101:D101"/>
    <mergeCell ref="C102:D102"/>
    <mergeCell ref="C103:D103"/>
    <mergeCell ref="O103:P103"/>
    <mergeCell ref="Q103:R103"/>
    <mergeCell ref="S103:V103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94 I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2021-08-31T07:16:54Z</cp:lastPrinted>
  <dcterms:created xsi:type="dcterms:W3CDTF">2001-06-07T07:18:05Z</dcterms:created>
  <dcterms:modified xsi:type="dcterms:W3CDTF">2021-08-31T07:39:53Z</dcterms:modified>
  <cp:category/>
  <cp:version/>
  <cp:contentType/>
  <cp:contentStatus/>
</cp:coreProperties>
</file>